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DATA-PROJEKTY\RUŠAR\Šumperk\"/>
    </mc:Choice>
  </mc:AlternateContent>
  <bookViews>
    <workbookView xWindow="0" yWindow="0" windowWidth="0" windowHeight="0"/>
  </bookViews>
  <sheets>
    <sheet name="Rekapitulace stavby" sheetId="1" r:id="rId1"/>
    <sheet name="SO 181 - Přechodné doprav..." sheetId="2" r:id="rId2"/>
    <sheet name="SO 201 - Most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181 - Přechodné doprav...'!$C$119:$K$158</definedName>
    <definedName name="_xlnm.Print_Area" localSheetId="1">'SO 181 - Přechodné doprav...'!$C$4:$J$76,'SO 181 - Přechodné doprav...'!$C$82:$J$101,'SO 181 - Přechodné doprav...'!$C$107:$K$158</definedName>
    <definedName name="_xlnm.Print_Titles" localSheetId="1">'SO 181 - Přechodné doprav...'!$119:$119</definedName>
    <definedName name="_xlnm._FilterDatabase" localSheetId="2" hidden="1">'SO 201 - Most'!$C$135:$K$673</definedName>
    <definedName name="_xlnm.Print_Area" localSheetId="2">'SO 201 - Most'!$C$4:$J$76,'SO 201 - Most'!$C$82:$J$117,'SO 201 - Most'!$C$123:$K$673</definedName>
    <definedName name="_xlnm.Print_Titles" localSheetId="2">'SO 201 - Most'!$135:$135</definedName>
  </definedNames>
  <calcPr/>
</workbook>
</file>

<file path=xl/calcChain.xml><?xml version="1.0" encoding="utf-8"?>
<calcChain xmlns="http://schemas.openxmlformats.org/spreadsheetml/2006/main">
  <c i="3" l="1" r="R663"/>
  <c r="J37"/>
  <c r="J36"/>
  <c i="1" r="AY96"/>
  <c i="3" r="J35"/>
  <c i="1" r="AX96"/>
  <c i="3" r="BI672"/>
  <c r="BH672"/>
  <c r="BG672"/>
  <c r="BF672"/>
  <c r="T672"/>
  <c r="R672"/>
  <c r="P672"/>
  <c r="BI668"/>
  <c r="BH668"/>
  <c r="BG668"/>
  <c r="BF668"/>
  <c r="T668"/>
  <c r="R668"/>
  <c r="P668"/>
  <c r="BI664"/>
  <c r="BH664"/>
  <c r="BG664"/>
  <c r="BF664"/>
  <c r="T664"/>
  <c r="T663"/>
  <c r="R664"/>
  <c r="P664"/>
  <c r="P663"/>
  <c r="BI660"/>
  <c r="BH660"/>
  <c r="BG660"/>
  <c r="BF660"/>
  <c r="T660"/>
  <c r="T659"/>
  <c r="R660"/>
  <c r="R659"/>
  <c r="P660"/>
  <c r="P659"/>
  <c r="BI656"/>
  <c r="BH656"/>
  <c r="BG656"/>
  <c r="BF656"/>
  <c r="T656"/>
  <c r="R656"/>
  <c r="P656"/>
  <c r="BI653"/>
  <c r="BH653"/>
  <c r="BG653"/>
  <c r="BF653"/>
  <c r="T653"/>
  <c r="R653"/>
  <c r="P653"/>
  <c r="BI649"/>
  <c r="BH649"/>
  <c r="BG649"/>
  <c r="BF649"/>
  <c r="T649"/>
  <c r="R649"/>
  <c r="P649"/>
  <c r="BI646"/>
  <c r="BH646"/>
  <c r="BG646"/>
  <c r="BF646"/>
  <c r="T646"/>
  <c r="R646"/>
  <c r="P646"/>
  <c r="BI640"/>
  <c r="BH640"/>
  <c r="BG640"/>
  <c r="BF640"/>
  <c r="T640"/>
  <c r="T639"/>
  <c r="R640"/>
  <c r="R639"/>
  <c r="P640"/>
  <c r="P639"/>
  <c r="BI635"/>
  <c r="BH635"/>
  <c r="BG635"/>
  <c r="BF635"/>
  <c r="T635"/>
  <c r="R635"/>
  <c r="P635"/>
  <c r="BI631"/>
  <c r="BH631"/>
  <c r="BG631"/>
  <c r="BF631"/>
  <c r="T631"/>
  <c r="R631"/>
  <c r="P631"/>
  <c r="BI626"/>
  <c r="BH626"/>
  <c r="BG626"/>
  <c r="BF626"/>
  <c r="T626"/>
  <c r="R626"/>
  <c r="P626"/>
  <c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09"/>
  <c r="BH609"/>
  <c r="BG609"/>
  <c r="BF609"/>
  <c r="T609"/>
  <c r="R609"/>
  <c r="P609"/>
  <c r="BI605"/>
  <c r="BH605"/>
  <c r="BG605"/>
  <c r="BF605"/>
  <c r="T605"/>
  <c r="R605"/>
  <c r="P605"/>
  <c r="BI600"/>
  <c r="BH600"/>
  <c r="BG600"/>
  <c r="BF600"/>
  <c r="T600"/>
  <c r="T599"/>
  <c r="R600"/>
  <c r="R599"/>
  <c r="P600"/>
  <c r="P599"/>
  <c r="BI593"/>
  <c r="BH593"/>
  <c r="BG593"/>
  <c r="BF593"/>
  <c r="T593"/>
  <c r="R593"/>
  <c r="P593"/>
  <c r="BI587"/>
  <c r="BH587"/>
  <c r="BG587"/>
  <c r="BF587"/>
  <c r="T587"/>
  <c r="R587"/>
  <c r="P587"/>
  <c r="BI581"/>
  <c r="BH581"/>
  <c r="BG581"/>
  <c r="BF581"/>
  <c r="T581"/>
  <c r="R581"/>
  <c r="P581"/>
  <c r="BI574"/>
  <c r="BH574"/>
  <c r="BG574"/>
  <c r="BF574"/>
  <c r="T574"/>
  <c r="R574"/>
  <c r="P574"/>
  <c r="BI566"/>
  <c r="BH566"/>
  <c r="BG566"/>
  <c r="BF566"/>
  <c r="T566"/>
  <c r="R566"/>
  <c r="P566"/>
  <c r="BI551"/>
  <c r="BH551"/>
  <c r="BG551"/>
  <c r="BF551"/>
  <c r="T551"/>
  <c r="R551"/>
  <c r="P551"/>
  <c r="BI536"/>
  <c r="BH536"/>
  <c r="BG536"/>
  <c r="BF536"/>
  <c r="T536"/>
  <c r="R536"/>
  <c r="P536"/>
  <c r="BI532"/>
  <c r="BH532"/>
  <c r="BG532"/>
  <c r="BF532"/>
  <c r="T532"/>
  <c r="R532"/>
  <c r="P532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7"/>
  <c r="BH507"/>
  <c r="BG507"/>
  <c r="BF507"/>
  <c r="T507"/>
  <c r="R507"/>
  <c r="P507"/>
  <c r="BI503"/>
  <c r="BH503"/>
  <c r="BG503"/>
  <c r="BF503"/>
  <c r="T503"/>
  <c r="R503"/>
  <c r="P503"/>
  <c r="BI497"/>
  <c r="BH497"/>
  <c r="BG497"/>
  <c r="BF497"/>
  <c r="T497"/>
  <c r="R497"/>
  <c r="P497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80"/>
  <c r="BH480"/>
  <c r="BG480"/>
  <c r="BF480"/>
  <c r="T480"/>
  <c r="R480"/>
  <c r="P480"/>
  <c r="BI476"/>
  <c r="BH476"/>
  <c r="BG476"/>
  <c r="BF476"/>
  <c r="T476"/>
  <c r="R476"/>
  <c r="P476"/>
  <c r="BI473"/>
  <c r="BH473"/>
  <c r="BG473"/>
  <c r="BF473"/>
  <c r="T473"/>
  <c r="R473"/>
  <c r="P473"/>
  <c r="BI469"/>
  <c r="BH469"/>
  <c r="BG469"/>
  <c r="BF469"/>
  <c r="T469"/>
  <c r="R469"/>
  <c r="P469"/>
  <c r="BI463"/>
  <c r="BH463"/>
  <c r="BG463"/>
  <c r="BF463"/>
  <c r="T463"/>
  <c r="R463"/>
  <c r="P463"/>
  <c r="BI460"/>
  <c r="BH460"/>
  <c r="BG460"/>
  <c r="BF460"/>
  <c r="T460"/>
  <c r="R460"/>
  <c r="P460"/>
  <c r="BI456"/>
  <c r="BH456"/>
  <c r="BG456"/>
  <c r="BF456"/>
  <c r="T456"/>
  <c r="R456"/>
  <c r="P456"/>
  <c r="BI453"/>
  <c r="BH453"/>
  <c r="BG453"/>
  <c r="BF453"/>
  <c r="T453"/>
  <c r="R453"/>
  <c r="P453"/>
  <c r="BI449"/>
  <c r="BH449"/>
  <c r="BG449"/>
  <c r="BF449"/>
  <c r="T449"/>
  <c r="R449"/>
  <c r="P449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5"/>
  <c r="BH435"/>
  <c r="BG435"/>
  <c r="BF435"/>
  <c r="T435"/>
  <c r="R435"/>
  <c r="P435"/>
  <c r="BI433"/>
  <c r="BH433"/>
  <c r="BG433"/>
  <c r="BF433"/>
  <c r="T433"/>
  <c r="R433"/>
  <c r="P433"/>
  <c r="BI429"/>
  <c r="BH429"/>
  <c r="BG429"/>
  <c r="BF429"/>
  <c r="T429"/>
  <c r="R429"/>
  <c r="P429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9"/>
  <c r="BH369"/>
  <c r="BG369"/>
  <c r="BF369"/>
  <c r="T369"/>
  <c r="R369"/>
  <c r="P369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37"/>
  <c r="BH337"/>
  <c r="BG337"/>
  <c r="BF337"/>
  <c r="T337"/>
  <c r="R337"/>
  <c r="P337"/>
  <c r="BI333"/>
  <c r="BH333"/>
  <c r="BG333"/>
  <c r="BF333"/>
  <c r="T333"/>
  <c r="R333"/>
  <c r="P333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F130"/>
  <c r="E128"/>
  <c r="F89"/>
  <c r="E87"/>
  <c r="J24"/>
  <c r="E24"/>
  <c r="J92"/>
  <c r="J23"/>
  <c r="J21"/>
  <c r="E21"/>
  <c r="J132"/>
  <c r="J20"/>
  <c r="J18"/>
  <c r="E18"/>
  <c r="F133"/>
  <c r="J17"/>
  <c r="J15"/>
  <c r="E15"/>
  <c r="F132"/>
  <c r="J14"/>
  <c r="J12"/>
  <c r="J89"/>
  <c r="E7"/>
  <c r="E126"/>
  <c i="2" r="J37"/>
  <c r="J36"/>
  <c i="1" r="AY95"/>
  <c i="2" r="J35"/>
  <c i="1" r="AX95"/>
  <c i="2" r="BI155"/>
  <c r="BH155"/>
  <c r="BG155"/>
  <c r="BF155"/>
  <c r="T155"/>
  <c r="T154"/>
  <c r="T153"/>
  <c r="R155"/>
  <c r="R154"/>
  <c r="R153"/>
  <c r="P155"/>
  <c r="P154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3" r="J350"/>
  <c r="BK551"/>
  <c r="J179"/>
  <c i="2" r="F36"/>
  <c i="3" r="J503"/>
  <c r="J361"/>
  <c r="J507"/>
  <c r="BK566"/>
  <c r="BK463"/>
  <c r="BK262"/>
  <c r="BK155"/>
  <c r="J473"/>
  <c r="J346"/>
  <c r="BK143"/>
  <c r="J231"/>
  <c r="J297"/>
  <c r="BK511"/>
  <c r="BK416"/>
  <c r="BK302"/>
  <c i="2" r="BK135"/>
  <c r="BK143"/>
  <c r="BK131"/>
  <c r="J127"/>
  <c i="1" r="AS94"/>
  <c i="3" r="J664"/>
  <c r="BK480"/>
  <c r="J267"/>
  <c r="BK486"/>
  <c r="J327"/>
  <c r="J668"/>
  <c r="BK574"/>
  <c r="BK204"/>
  <c r="BK536"/>
  <c r="BK446"/>
  <c r="J383"/>
  <c r="BK316"/>
  <c r="J497"/>
  <c r="BK297"/>
  <c r="BK188"/>
  <c r="J147"/>
  <c r="BK412"/>
  <c r="BK371"/>
  <c r="BK308"/>
  <c r="J234"/>
  <c r="BK672"/>
  <c r="BK631"/>
  <c r="J442"/>
  <c r="J283"/>
  <c r="BK244"/>
  <c r="BK619"/>
  <c r="BK507"/>
  <c r="J646"/>
  <c r="J605"/>
  <c r="BK184"/>
  <c r="J155"/>
  <c i="2" r="J34"/>
  <c i="3" r="BK375"/>
  <c r="J593"/>
  <c r="J358"/>
  <c r="J176"/>
  <c r="BK469"/>
  <c r="BK343"/>
  <c r="J672"/>
  <c r="J308"/>
  <c r="BK216"/>
  <c r="J181"/>
  <c r="BK438"/>
  <c r="J204"/>
  <c r="J371"/>
  <c r="J286"/>
  <c r="J476"/>
  <c r="BK404"/>
  <c r="BK275"/>
  <c r="J172"/>
  <c r="J456"/>
  <c r="BK369"/>
  <c r="BK290"/>
  <c r="BK225"/>
  <c r="BK660"/>
  <c r="BK609"/>
  <c r="BK523"/>
  <c r="J408"/>
  <c r="BK267"/>
  <c r="BK656"/>
  <c r="BK616"/>
  <c r="J480"/>
  <c r="BK408"/>
  <c r="J631"/>
  <c r="BK333"/>
  <c i="2" r="J147"/>
  <c r="BK139"/>
  <c r="J143"/>
  <c r="BK123"/>
  <c i="3" r="J536"/>
  <c r="J369"/>
  <c r="BK231"/>
  <c r="J532"/>
  <c r="J316"/>
  <c r="J254"/>
  <c r="BK147"/>
  <c r="J208"/>
  <c r="BK653"/>
  <c r="J290"/>
  <c r="BK221"/>
  <c r="BK503"/>
  <c r="J275"/>
  <c r="BK164"/>
  <c r="BK323"/>
  <c r="J244"/>
  <c r="J435"/>
  <c r="BK283"/>
  <c r="BK179"/>
  <c r="BK497"/>
  <c r="J404"/>
  <c r="J337"/>
  <c r="J258"/>
  <c r="J225"/>
  <c r="BK172"/>
  <c r="J619"/>
  <c r="J449"/>
  <c r="J392"/>
  <c r="BK191"/>
  <c r="BK605"/>
  <c r="BK435"/>
  <c r="BK388"/>
  <c r="J609"/>
  <c r="J302"/>
  <c i="2" r="J135"/>
  <c r="BK147"/>
  <c r="BK150"/>
  <c r="BK127"/>
  <c i="3" r="J523"/>
  <c r="J364"/>
  <c r="BK646"/>
  <c r="BK515"/>
  <c r="BK327"/>
  <c r="BK251"/>
  <c r="BK151"/>
  <c r="BK449"/>
  <c r="J248"/>
  <c r="J649"/>
  <c r="J306"/>
  <c r="BK195"/>
  <c r="BK460"/>
  <c r="BK319"/>
  <c r="BK234"/>
  <c r="BK361"/>
  <c r="J241"/>
  <c r="BK420"/>
  <c r="BK279"/>
  <c r="BK168"/>
  <c r="J446"/>
  <c r="J396"/>
  <c r="J343"/>
  <c r="BK241"/>
  <c r="J212"/>
  <c r="BK664"/>
  <c r="BK622"/>
  <c r="BK453"/>
  <c r="J388"/>
  <c r="J262"/>
  <c r="BK640"/>
  <c r="BK593"/>
  <c r="J460"/>
  <c r="J420"/>
  <c r="J616"/>
  <c r="J566"/>
  <c i="2" r="F34"/>
  <c i="3" r="J463"/>
  <c r="J527"/>
  <c r="J574"/>
  <c r="J469"/>
  <c i="2" r="J139"/>
  <c r="J150"/>
  <c r="J155"/>
  <c r="J131"/>
  <c r="J123"/>
  <c i="3" r="BK456"/>
  <c r="BK350"/>
  <c r="BK649"/>
  <c r="BK306"/>
  <c r="BK248"/>
  <c r="BK493"/>
  <c r="BK383"/>
  <c r="J191"/>
  <c r="J587"/>
  <c r="BK258"/>
  <c r="J198"/>
  <c r="J164"/>
  <c r="J279"/>
  <c r="J151"/>
  <c r="J354"/>
  <c r="BK294"/>
  <c r="J489"/>
  <c r="BK424"/>
  <c r="BK400"/>
  <c r="J195"/>
  <c r="BK161"/>
  <c r="BK433"/>
  <c r="J375"/>
  <c r="J333"/>
  <c r="BK254"/>
  <c r="J221"/>
  <c r="BK668"/>
  <c r="J640"/>
  <c r="BK532"/>
  <c r="J433"/>
  <c r="J294"/>
  <c r="BK139"/>
  <c r="J626"/>
  <c r="J511"/>
  <c r="J429"/>
  <c r="BK358"/>
  <c r="BK600"/>
  <c r="BK208"/>
  <c r="J143"/>
  <c i="2" r="F37"/>
  <c i="3" r="BK379"/>
  <c r="J656"/>
  <c r="J486"/>
  <c r="BK346"/>
  <c r="J237"/>
  <c r="J493"/>
  <c r="BK392"/>
  <c r="J323"/>
  <c r="BK626"/>
  <c r="BK286"/>
  <c r="BK212"/>
  <c r="J515"/>
  <c r="BK396"/>
  <c r="BK581"/>
  <c r="J412"/>
  <c r="BK635"/>
  <c r="BK476"/>
  <c r="J161"/>
  <c i="2" r="BK155"/>
  <c r="F35"/>
  <c i="3" r="BK442"/>
  <c r="BK587"/>
  <c r="J438"/>
  <c r="J312"/>
  <c r="J168"/>
  <c r="BK519"/>
  <c r="BK364"/>
  <c r="J188"/>
  <c r="J635"/>
  <c r="J551"/>
  <c r="J251"/>
  <c r="J184"/>
  <c r="J453"/>
  <c r="J416"/>
  <c r="BK271"/>
  <c r="J379"/>
  <c r="BK312"/>
  <c r="BK176"/>
  <c r="BK473"/>
  <c r="BK337"/>
  <c r="BK198"/>
  <c r="BK489"/>
  <c r="J424"/>
  <c r="BK354"/>
  <c r="J319"/>
  <c r="BK237"/>
  <c r="J216"/>
  <c r="J139"/>
  <c r="J653"/>
  <c r="J600"/>
  <c r="J519"/>
  <c r="BK429"/>
  <c r="J271"/>
  <c r="J660"/>
  <c r="J622"/>
  <c r="BK527"/>
  <c r="J400"/>
  <c r="J581"/>
  <c r="BK181"/>
  <c l="1" r="R387"/>
  <c r="BK138"/>
  <c r="P266"/>
  <c r="BK387"/>
  <c r="J387"/>
  <c r="J102"/>
  <c r="T531"/>
  <c r="P630"/>
  <c r="P629"/>
  <c i="2" r="T122"/>
  <c r="T121"/>
  <c r="T120"/>
  <c i="3" r="BK301"/>
  <c r="J301"/>
  <c r="J100"/>
  <c r="BK437"/>
  <c r="J437"/>
  <c r="J104"/>
  <c r="T604"/>
  <c r="T603"/>
  <c r="P645"/>
  <c i="2" r="R122"/>
  <c r="R121"/>
  <c r="R120"/>
  <c i="3" r="P301"/>
  <c r="R368"/>
  <c r="R531"/>
  <c r="T645"/>
  <c i="2" r="P122"/>
  <c r="P121"/>
  <c r="P120"/>
  <c i="1" r="AU95"/>
  <c i="3" r="R138"/>
  <c r="T266"/>
  <c r="P387"/>
  <c r="BK531"/>
  <c r="J531"/>
  <c r="J105"/>
  <c i="2" r="BK122"/>
  <c r="J122"/>
  <c r="J98"/>
  <c i="3" r="BK266"/>
  <c r="J266"/>
  <c r="J99"/>
  <c r="BK368"/>
  <c r="J368"/>
  <c r="J101"/>
  <c r="T387"/>
  <c r="BK428"/>
  <c r="J428"/>
  <c r="J103"/>
  <c r="P428"/>
  <c r="R428"/>
  <c r="T428"/>
  <c r="BK604"/>
  <c r="BK603"/>
  <c r="J603"/>
  <c r="J107"/>
  <c r="BK630"/>
  <c r="J630"/>
  <c r="J110"/>
  <c r="BK645"/>
  <c r="BK667"/>
  <c r="J667"/>
  <c r="J116"/>
  <c r="T138"/>
  <c r="T137"/>
  <c r="P368"/>
  <c r="R437"/>
  <c r="P604"/>
  <c r="P603"/>
  <c r="R645"/>
  <c r="R301"/>
  <c r="T437"/>
  <c r="T630"/>
  <c r="T629"/>
  <c r="P667"/>
  <c r="T301"/>
  <c r="P437"/>
  <c r="R604"/>
  <c r="R603"/>
  <c r="R630"/>
  <c r="R629"/>
  <c r="R667"/>
  <c r="P138"/>
  <c r="R266"/>
  <c r="T368"/>
  <c r="P531"/>
  <c r="T667"/>
  <c i="2" r="BK154"/>
  <c r="J154"/>
  <c r="J100"/>
  <c i="3" r="BK599"/>
  <c r="J599"/>
  <c r="J106"/>
  <c r="BK639"/>
  <c r="J639"/>
  <c r="J111"/>
  <c r="BK663"/>
  <c r="J663"/>
  <c r="J115"/>
  <c r="BK659"/>
  <c r="J659"/>
  <c r="J114"/>
  <c i="2" r="BK153"/>
  <c r="J153"/>
  <c r="J99"/>
  <c i="3" r="J91"/>
  <c r="J130"/>
  <c r="BE147"/>
  <c r="BE294"/>
  <c r="BE369"/>
  <c r="BE507"/>
  <c r="BE511"/>
  <c r="BE519"/>
  <c r="BE523"/>
  <c r="BE532"/>
  <c r="BE574"/>
  <c r="BE587"/>
  <c r="BE364"/>
  <c r="BE371"/>
  <c r="BE375"/>
  <c r="BE449"/>
  <c r="BE469"/>
  <c r="BE489"/>
  <c r="BE551"/>
  <c r="BE600"/>
  <c r="BE622"/>
  <c r="BE635"/>
  <c r="BE664"/>
  <c r="F91"/>
  <c r="BE237"/>
  <c r="BE254"/>
  <c r="BE283"/>
  <c r="BE346"/>
  <c r="BE350"/>
  <c r="BE396"/>
  <c r="BE420"/>
  <c r="BE435"/>
  <c r="BE463"/>
  <c r="BE480"/>
  <c r="BE581"/>
  <c r="BE616"/>
  <c r="BE626"/>
  <c r="BE646"/>
  <c r="BE649"/>
  <c r="BE653"/>
  <c r="BE181"/>
  <c r="BE188"/>
  <c r="BE221"/>
  <c r="BE231"/>
  <c r="BE244"/>
  <c r="BE271"/>
  <c r="BE476"/>
  <c r="BE503"/>
  <c i="2" r="BK121"/>
  <c r="J121"/>
  <c r="J97"/>
  <c i="3" r="E85"/>
  <c r="F92"/>
  <c r="BE139"/>
  <c r="BE143"/>
  <c r="BE151"/>
  <c r="BE164"/>
  <c r="BE184"/>
  <c r="BE212"/>
  <c r="BE248"/>
  <c r="BE251"/>
  <c r="BE308"/>
  <c r="BE383"/>
  <c r="BE433"/>
  <c r="BE438"/>
  <c r="BE446"/>
  <c r="BE258"/>
  <c r="BE267"/>
  <c r="BE343"/>
  <c r="BE400"/>
  <c r="J133"/>
  <c r="BE155"/>
  <c r="BE195"/>
  <c r="BE290"/>
  <c r="BE323"/>
  <c r="BE327"/>
  <c r="BE388"/>
  <c r="BE392"/>
  <c r="BE412"/>
  <c r="BE424"/>
  <c r="BE176"/>
  <c r="BE225"/>
  <c r="BE275"/>
  <c r="BE279"/>
  <c r="BE316"/>
  <c r="BE527"/>
  <c r="BE536"/>
  <c r="BE566"/>
  <c r="BE605"/>
  <c r="BE609"/>
  <c r="BE631"/>
  <c r="BE640"/>
  <c r="BE656"/>
  <c r="BE672"/>
  <c r="BE179"/>
  <c r="BE234"/>
  <c r="BE262"/>
  <c r="BE286"/>
  <c r="BE333"/>
  <c r="BE354"/>
  <c r="BE358"/>
  <c r="BE361"/>
  <c r="BE379"/>
  <c r="BE408"/>
  <c r="BE460"/>
  <c r="BE497"/>
  <c r="BE161"/>
  <c r="BE191"/>
  <c r="BE241"/>
  <c r="BE319"/>
  <c r="BE337"/>
  <c r="BE416"/>
  <c r="BE442"/>
  <c r="BE453"/>
  <c r="BE456"/>
  <c r="BE493"/>
  <c r="BE593"/>
  <c r="BE619"/>
  <c r="BE660"/>
  <c r="BE668"/>
  <c r="BE168"/>
  <c r="BE172"/>
  <c r="BE198"/>
  <c r="BE204"/>
  <c r="BE208"/>
  <c r="BE216"/>
  <c r="BE515"/>
  <c r="BE297"/>
  <c r="BE302"/>
  <c r="BE306"/>
  <c r="BE312"/>
  <c r="BE404"/>
  <c r="BE429"/>
  <c r="BE473"/>
  <c r="BE486"/>
  <c i="2" r="E85"/>
  <c r="J89"/>
  <c r="F91"/>
  <c r="J91"/>
  <c r="F92"/>
  <c r="J92"/>
  <c r="BE123"/>
  <c r="BE127"/>
  <c r="BE131"/>
  <c r="BE139"/>
  <c r="BE143"/>
  <c r="BE147"/>
  <c r="BE150"/>
  <c i="1" r="AW95"/>
  <c i="2" r="BE155"/>
  <c i="1" r="BB95"/>
  <c i="2" r="BE135"/>
  <c i="1" r="BA95"/>
  <c r="BC95"/>
  <c r="BD95"/>
  <c i="3" r="F34"/>
  <c i="1" r="BA96"/>
  <c r="BA94"/>
  <c r="W30"/>
  <c i="3" r="J34"/>
  <c i="1" r="AW96"/>
  <c i="3" r="F35"/>
  <c i="1" r="BB96"/>
  <c r="BB94"/>
  <c r="W31"/>
  <c i="3" r="F36"/>
  <c i="1" r="BC96"/>
  <c r="BC94"/>
  <c r="AY94"/>
  <c i="3" r="F37"/>
  <c i="1" r="BD96"/>
  <c r="BD94"/>
  <c r="W33"/>
  <c i="3" l="1" r="P137"/>
  <c r="R644"/>
  <c r="T644"/>
  <c r="BK644"/>
  <c r="J644"/>
  <c r="J112"/>
  <c r="T136"/>
  <c r="R137"/>
  <c r="R136"/>
  <c r="P644"/>
  <c r="BK137"/>
  <c r="J137"/>
  <c r="J97"/>
  <c r="J138"/>
  <c r="J98"/>
  <c r="J604"/>
  <c r="J108"/>
  <c r="BK629"/>
  <c r="J629"/>
  <c r="J109"/>
  <c r="J645"/>
  <c r="J113"/>
  <c i="2" r="BK120"/>
  <c r="J120"/>
  <c r="F33"/>
  <c i="1" r="AZ95"/>
  <c i="2" r="J33"/>
  <c i="1" r="AV95"/>
  <c r="AT95"/>
  <c i="2" r="J30"/>
  <c i="1" r="AG95"/>
  <c i="3" r="F33"/>
  <c i="1" r="AZ96"/>
  <c i="3" r="J33"/>
  <c i="1" r="AV96"/>
  <c r="AT96"/>
  <c r="AX94"/>
  <c r="AW94"/>
  <c r="AK30"/>
  <c r="W32"/>
  <c i="3" l="1" r="P136"/>
  <c i="1" r="AU96"/>
  <c i="3" r="BK136"/>
  <c r="J136"/>
  <c i="1" r="AN95"/>
  <c i="2" r="J96"/>
  <c r="J39"/>
  <c i="1" r="AU94"/>
  <c i="3" r="J30"/>
  <c i="1" r="AG96"/>
  <c r="AZ94"/>
  <c r="AV94"/>
  <c r="AK29"/>
  <c i="3" l="1" r="J39"/>
  <c r="J96"/>
  <c i="1" r="AG94"/>
  <c r="AK26"/>
  <c r="AN96"/>
  <c r="AK3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<sst xmlns="http://schemas.openxmlformats.org/spreadsheetml/2006/main">
  <si>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</si>
  <si>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</si>
  <si>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</si>
  <si>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</si>
  <si>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{395c7ee8-d4dd-4ae1-b752-24d70d77365e}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</si>
  <si>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</si>
  <si>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</si>
  <si>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</si>
  <si>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</si>
  <si>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</si>
  <si>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</si>
  <si>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</si>
  <si>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</si>
  <si>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</si>
  <si>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RUSAR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</si>
  <si>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</si>
  <si>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</si>
  <si>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Most M1 Sluneční, Šumperk</t>
  </si>
  <si>
    <t>KSO:</t>
  </si>
  <si>
    <t>CC-CZ:</t>
  </si>
  <si>
    <t>Místo:</t>
  </si>
  <si>
    <t xml:space="preserve"> </t>
  </si>
  <si>
    <t>Datum:</t>
  </si>
  <si>
    <t>14. 3. 2023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</si>
  <si>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</si>
  <si>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</si>
  <si>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</si>
  <si>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</si>
  <si>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</si>
  <si>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</si>
  <si>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</si>
  <si>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</si>
  <si>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</si>
  <si>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</si>
  <si>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</si>
  <si>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</si>
  <si>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</si>
  <si>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</si>
  <si>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</si>
  <si>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</si>
  <si>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</si>
  <si>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</si>
  <si>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</si>
  <si>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</si>
  <si>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</si>
  <si>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</si>
  <si>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</si>
  <si>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</si>
  <si>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</si>
  <si>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</si>
  <si>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</si>
  <si>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</si>
  <si>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</si>
  <si>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</si>
  <si>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</si>
  <si>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</si>
  <si>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</si>
  <si>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</si>
  <si>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</si>
  <si>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</si>
  <si>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</si>
  <si>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</si>
  <si>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</si>
  <si>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</si>
  <si>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</si>
  <si>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</si>
  <si>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</si>
  <si>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</si>
  <si>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</si>
  <si>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</si>
  <si>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</si>
  <si>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</si>
  <si>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</si>
  <si>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</si>
  <si>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</si>
  <si>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</si>
  <si>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</si>
  <si>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</si>
  <si>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181</t>
  </si>
  <si>
    <t>Přechodné dopravní značení</t>
  </si>
  <si>
    <t>STA</t>
  </si>
  <si>
    <t>1</t>
  </si>
  <si>
    <t>{d206c3e0-0ed7-484c-8b20-eed96e78a6dd}</t>
  </si>
  <si>
    <t>2</t>
  </si>
  <si>
    <t>SO 201</t>
  </si>
  <si>
    <t>Most</t>
  </si>
  <si>
    <t>{f5adbbad-b7a6-4d74-b08b-66f416a1c231}</t>
  </si>
  <si>
    <t>KRYCÍ LIST SOUPISU PRACÍ</t>
  </si>
  <si>
    <t>Objekt:</t>
  </si>
  <si>
    <t>SO 181 - Přechodné dopravní značení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</si>
  <si>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</si>
  <si>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</si>
  <si>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</si>
  <si>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</si>
  <si>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</si>
  <si>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</si>
  <si>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</si>
  <si>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</si>
  <si>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</si>
  <si>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</si>
  <si>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</si>
  <si>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</si>
  <si>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</si>
  <si>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</si>
  <si>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</si>
  <si>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</si>
  <si>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</si>
  <si>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</si>
  <si>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</si>
  <si>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</si>
  <si>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</si>
  <si>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</si>
  <si>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</si>
  <si>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</si>
  <si>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</si>
  <si>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</si>
  <si>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</si>
  <si>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</si>
  <si>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913111115</t>
  </si>
  <si>
    <t>Montáž a demontáž dočasné dopravní značky samostatné základní</t>
  </si>
  <si>
    <t>kus</t>
  </si>
  <si>
    <t>CS ÚRS 2023 01</t>
  </si>
  <si>
    <t>4</t>
  </si>
  <si>
    <t>-139042077</t>
  </si>
  <si>
    <t>PP</t>
  </si>
  <si>
    <t>Montáž a demontáž dočasných dopravních značek samostatných značek základních</t>
  </si>
  <si>
    <t>Online PSC</t>
  </si>
  <si>
    <t>https://podminky.urs.cz/item/CS_URS_2023_01/913111115</t>
  </si>
  <si>
    <t>VV</t>
  </si>
  <si>
    <t>"osazení a demontáž dodatkových dočasných značek v reflexní úpravě" 5</t>
  </si>
  <si>
    <t>913111215</t>
  </si>
  <si>
    <t>Příplatek k dočasné dopravní značce samostatné základní za první a ZKD den použití</t>
  </si>
  <si>
    <t>2061398678</t>
  </si>
  <si>
    <t>Montáž a demontáž dočasných dopravních značek Příplatek za první a každý další den použití dočasných dopravních značek k ceně 11-1115</t>
  </si>
  <si>
    <t>https://podminky.urs.cz/item/CS_URS_2023_01/913111215</t>
  </si>
  <si>
    <t>"pronájem dodatkových značek 4 měsíce" 5*120</t>
  </si>
  <si>
    <t>3</t>
  </si>
  <si>
    <t>913121111</t>
  </si>
  <si>
    <t>Montáž a demontáž dočasné dopravní značky kompletní základní</t>
  </si>
  <si>
    <t>1782583375</t>
  </si>
  <si>
    <t>Montáž a demontáž dočasných dopravních značek kompletních značek vč. podstavce a sloupku základních</t>
  </si>
  <si>
    <t>https://podminky.urs.cz/item/CS_URS_2023_01/913121111</t>
  </si>
  <si>
    <t>"montáž a demontáž zákkladních značek dočasných vč. podstavce a sloupků" 31</t>
  </si>
  <si>
    <t>913121211</t>
  </si>
  <si>
    <t>Příplatek k dočasné dopravní značce kompletní základní za první a ZKD den použití</t>
  </si>
  <si>
    <t>-658060845</t>
  </si>
  <si>
    <t>Montáž a demontáž dočasných dopravních značek Příplatek za první a každý další den použití dočasných dopravních značek k ceně 12-1111</t>
  </si>
  <si>
    <t>https://podminky.urs.cz/item/CS_URS_2023_01/913121211</t>
  </si>
  <si>
    <t>"pronájem základních značek vč. podstavců a sloupců 4 měsíce" 31*120</t>
  </si>
  <si>
    <t>5</t>
  </si>
  <si>
    <t>913221111</t>
  </si>
  <si>
    <t>Montáž a demontáž dočasné dopravní zábrany světelné šířky 1,5 m se 3 světly</t>
  </si>
  <si>
    <t>-518059479</t>
  </si>
  <si>
    <t>Montáž a demontáž dočasných dopravních zábran světelných včetně zásobníku na akumulátor, šířky 1,5 m, 3 světla</t>
  </si>
  <si>
    <t>https://podminky.urs.cz/item/CS_URS_2023_01/913221111</t>
  </si>
  <si>
    <t xml:space="preserve">"zábrana Z2 vč. podstavců - osazení, údržba a demontáž, 3x světlo vč. akumulátoru" 3 </t>
  </si>
  <si>
    <t>6</t>
  </si>
  <si>
    <t>913221211</t>
  </si>
  <si>
    <t>Příplatek k dočasné dopravní zábraně světelné šířky 1,5 m se 3 světly za první a ZKD den použití</t>
  </si>
  <si>
    <t>-896769381</t>
  </si>
  <si>
    <t>Montáž a demontáž dočasných dopravních zábran Příplatek za první a každý další den použití dočasných dopravních zábran k ceně 22-1111</t>
  </si>
  <si>
    <t>https://podminky.urs.cz/item/CS_URS_2023_01/913221211</t>
  </si>
  <si>
    <t>"pronájem zábrany Z2 a světel, 4 měsíce" 3*120</t>
  </si>
  <si>
    <t>7</t>
  </si>
  <si>
    <t>913921131</t>
  </si>
  <si>
    <t>Dočasné omezení platnosti zakrytí základní dopravní značky</t>
  </si>
  <si>
    <t>-683313645</t>
  </si>
  <si>
    <t>Dočasné omezení platnosti základní dopravní značky zakrytí značky</t>
  </si>
  <si>
    <t>https://podminky.urs.cz/item/CS_URS_2023_01/913921131</t>
  </si>
  <si>
    <t>8</t>
  </si>
  <si>
    <t>913921132</t>
  </si>
  <si>
    <t>Dočasné omezení platnosti odkrytí základní dopravní značky</t>
  </si>
  <si>
    <t>1714095383</t>
  </si>
  <si>
    <t>Dočasné omezení platnosti základní dopravní značky odkrytí značky</t>
  </si>
  <si>
    <t>https://podminky.urs.cz/item/CS_URS_2023_01/913921132</t>
  </si>
  <si>
    <t>VRN</t>
  </si>
  <si>
    <t>Vedlejší rozpočtové náklady</t>
  </si>
  <si>
    <t>VRN3</t>
  </si>
  <si>
    <t>Zařízení staveniště</t>
  </si>
  <si>
    <t>034503000</t>
  </si>
  <si>
    <t>Informační tabule na staveništi</t>
  </si>
  <si>
    <t>kpl</t>
  </si>
  <si>
    <t>1024</t>
  </si>
  <si>
    <t>-1102445529</t>
  </si>
  <si>
    <t>https://podminky.urs.cz/item/CS_URS_2023_01/034503000</t>
  </si>
  <si>
    <t>"info tabule označení stavby" 2</t>
  </si>
  <si>
    <t>SO 201 - Most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</si>
  <si>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</si>
  <si>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</si>
  <si>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</si>
  <si>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</si>
  <si>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</si>
  <si>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</si>
  <si>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</si>
  <si>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</si>
  <si>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</si>
  <si>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</si>
  <si>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</si>
  <si>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</si>
  <si>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</si>
  <si>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 xml:space="preserve">    VRN1 - Průzkumné, geodetické a projektové práce</t>
  </si>
  <si>
    <t xml:space="preserve">    VRN2 - Příprava staveniště</t>
  </si>
  <si>
    <t xml:space="preserve">    VRN4 - Inženýrská činnost</t>
  </si>
  <si>
    <t>Zemní práce</t>
  </si>
  <si>
    <t>111211101</t>
  </si>
  <si>
    <t>Odstranění křovin a stromů průměru kmene do 100 mm i s kořeny sklonu terénu do 1:5 ručně</t>
  </si>
  <si>
    <t>m2</t>
  </si>
  <si>
    <t>2105713196</t>
  </si>
  <si>
    <t>Odstranění křovin a stromů s odstraněním kořenů ručně průměru kmene do 100 mm jakékoliv plochy v rovině nebo ve svahu o sklonu do 1:5</t>
  </si>
  <si>
    <t>https://podminky.urs.cz/item/CS_URS_2023_01/111211101</t>
  </si>
  <si>
    <t>"odstranění keře, odvoz na skládku" 1</t>
  </si>
  <si>
    <t>113107164</t>
  </si>
  <si>
    <t>Odstranění podkladu z kameniva drceného tl přes 300 do 400 mm strojně pl přes 50 do 200 m2</t>
  </si>
  <si>
    <t>-1112813052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</si>
  <si>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</si>
  <si>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https://podminky.urs.cz/item/CS_URS_2023_01/113107164</t>
  </si>
  <si>
    <t>"odstranění štěrkových vrstev v tl. 35cm, suť 0,508 t/m2" 192,0</t>
  </si>
  <si>
    <t>113154122</t>
  </si>
  <si>
    <t>Frézování živičného krytu tl 40 mm pruh š přes 0,5 do 1 m pl do 500 m2 bez překážek v trase</t>
  </si>
  <si>
    <t>819436232</t>
  </si>
  <si>
    <t>Frézování živičného podkladu nebo krytu s naložením na dopravní prostředek plochy do 500 m2 bez překážek v trase pruhu šířky přes 0,5 m do 1 m, tloušťky vrstvy 40 mm</t>
  </si>
  <si>
    <t>https://podminky.urs.cz/item/CS_URS_2023_01/113154122</t>
  </si>
  <si>
    <t>"frézování v tl. 4cm, suť 0,092 t/m2" 22,1</t>
  </si>
  <si>
    <t>113154124</t>
  </si>
  <si>
    <t>Frézování živičného krytu tl 100 mm pruh š přes 0,5 do 1 m pl do 500 m2 bez překážek v trase</t>
  </si>
  <si>
    <t>157254167</t>
  </si>
  <si>
    <t>Frézování živičného podkladu nebo krytu s naložením na dopravní prostředek plochy do 500 m2 bez překážek v trase pruhu šířky přes 0,5 m do 1 m, tloušťky vrstvy 100 mm</t>
  </si>
  <si>
    <t>https://podminky.urs.cz/item/CS_URS_2023_01/113154124</t>
  </si>
  <si>
    <t>"frézování v tl. 10cm, suť 0,230 t/m2" 197,8</t>
  </si>
  <si>
    <t>113202111</t>
  </si>
  <si>
    <t>Vytrhání obrub krajníků obrubníků stojatých</t>
  </si>
  <si>
    <t>m</t>
  </si>
  <si>
    <t>546453810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</si>
  <si>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</si>
  <si>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</si>
  <si>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"vybourání betonové přídlažby š. 25cm vč. lože, suť 0,205 t/m" 57,4</t>
  </si>
  <si>
    <t>"vybourání sinličních obrub vč. patky, suť 0,205 t/m" (18,07+11,98+6,7+7,89)</t>
  </si>
  <si>
    <t>Součet</t>
  </si>
  <si>
    <t>119001422R</t>
  </si>
  <si>
    <t>Dočasné zajištění - přechozí prahy</t>
  </si>
  <si>
    <t>1604478596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</si>
  <si>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</si>
  <si>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"provedení a následné odstranění přechozích prahů pro táhla v místě chodníku" 4*4</t>
  </si>
  <si>
    <t>121151113</t>
  </si>
  <si>
    <t>Sejmutí ornice plochy do 500 m2 tl vrstvy do 200 mm strojně</t>
  </si>
  <si>
    <t>1933990170</t>
  </si>
  <si>
    <t>Sejmutí ornice strojně při souvislé ploše přes 100 do 500 m2, tl. vrstvy do 200 mm</t>
  </si>
  <si>
    <t>https://podminky.urs.cz/item/CS_URS_2023_01/121151113</t>
  </si>
  <si>
    <t>"sejmutí ornice v tl. 20cm s naložením, přesunem do 50m a složením na deponii pro zpětné rozprostření" 23,508+39,45+44,0+43,78+66,37</t>
  </si>
  <si>
    <t>122251104</t>
  </si>
  <si>
    <t>Odkopávky a prokopávky nezapažené v hornině třídy těžitelnosti I skupiny 3 objem do 500 m3 strojně</t>
  </si>
  <si>
    <t>m3</t>
  </si>
  <si>
    <t>-1757458362</t>
  </si>
  <si>
    <t>Odkopávky a prokopávky nezapažené strojně v hornině třídy těžitelnosti I skupiny 3 přes 100 do 500 m3</t>
  </si>
  <si>
    <t>https://podminky.urs.cz/item/CS_URS_2023_01/122251104</t>
  </si>
  <si>
    <t>"odkopávky s naložením na dopravní prostředek" 21,2*7,225</t>
  </si>
  <si>
    <t>151711111</t>
  </si>
  <si>
    <t>Osazení zápor ocelových dl do 8 m</t>
  </si>
  <si>
    <t>1708981606</t>
  </si>
  <si>
    <t>Osazení ocelových zápor pro pažení hloubených vykopávek do předem provedených vrtů se zabetonováním spodního konce, s případným obsypem zápory pískem délky od 0 do 8 m</t>
  </si>
  <si>
    <t>https://podminky.urs.cz/item/CS_URS_2023_01/151711111</t>
  </si>
  <si>
    <t>"záporové pažení z hEB 160 vč. zabetonování spodního konce a obsypem zápory" 6,0*4,0*11,5</t>
  </si>
  <si>
    <t>10</t>
  </si>
  <si>
    <t>M</t>
  </si>
  <si>
    <t>13010976</t>
  </si>
  <si>
    <t>ocel profilová jakost S235JR (11 375) průřez HEB 160</t>
  </si>
  <si>
    <t>t</t>
  </si>
  <si>
    <t>-782317908</t>
  </si>
  <si>
    <t>276*0,0426 'Přepočtené koeficientem množství</t>
  </si>
  <si>
    <t>11</t>
  </si>
  <si>
    <t>58932908</t>
  </si>
  <si>
    <t>beton C 20/25 X0 XC2 kamenivo frakce 0/8</t>
  </si>
  <si>
    <t>174333379</t>
  </si>
  <si>
    <t>12</t>
  </si>
  <si>
    <t>151711131</t>
  </si>
  <si>
    <t>Vytažení zápor ocelových dl do 8 m</t>
  </si>
  <si>
    <t>-719139314</t>
  </si>
  <si>
    <t>Vytažení ocelových zápor pro pažení délky od 0 do 8 m</t>
  </si>
  <si>
    <t>https://podminky.urs.cz/item/CS_URS_2023_01/151711131</t>
  </si>
  <si>
    <t>13</t>
  </si>
  <si>
    <t>151712111</t>
  </si>
  <si>
    <t>Převázka ocelová zdvojená pro kotvení záporového pažení</t>
  </si>
  <si>
    <t>-1378831150</t>
  </si>
  <si>
    <t>Převázka ocelová pro ukotvení záporového pažení pro jakoukoliv délku převázky zdvojená</t>
  </si>
  <si>
    <t>https://podminky.urs.cz/item/CS_URS_2023_01/151712111</t>
  </si>
  <si>
    <t>"převázka z profilu HEB 160 do vývrtu prům. 300mm dl. 4,0m" 4*4,0</t>
  </si>
  <si>
    <t>14</t>
  </si>
  <si>
    <t>151712121</t>
  </si>
  <si>
    <t>Odstranění ocelové převázky zdvojené pro kotvení záporového pažení</t>
  </si>
  <si>
    <t>-1125962394</t>
  </si>
  <si>
    <t>Odstranění ocelové převázky pro ukotvení záporového pažení jakékoliv délky převázky zdvojené</t>
  </si>
  <si>
    <t>https://podminky.urs.cz/item/CS_URS_2023_01/151712121</t>
  </si>
  <si>
    <t>151721112</t>
  </si>
  <si>
    <t>Zřízení pažení do ocelových zápor hl výkopu do 10 m s jeho následným odstraněním</t>
  </si>
  <si>
    <t>-970875584</t>
  </si>
  <si>
    <t>Pažení do ocelových zápor bez ohledu na druh pažin, s odstraněním pažení, hloubky výkopu přes 4 do 10 m</t>
  </si>
  <si>
    <t>https://podminky.urs.cz/item/CS_URS_2023_01/151721112</t>
  </si>
  <si>
    <t>"záporové pažení - výdřeva z fošen tl. 6cm, odstranění po dokončení stavby" 24*3,6</t>
  </si>
  <si>
    <t>16</t>
  </si>
  <si>
    <t>60556107</t>
  </si>
  <si>
    <t>řezivo bukové sušené tl 60mm</t>
  </si>
  <si>
    <t>1429854557</t>
  </si>
  <si>
    <t>24,0*3,6*0,06</t>
  </si>
  <si>
    <t>17</t>
  </si>
  <si>
    <t>153851132</t>
  </si>
  <si>
    <t>Ztužující ocelová táhla D přes 20 do 28 mm</t>
  </si>
  <si>
    <t>1586646387</t>
  </si>
  <si>
    <t>Ztužující táhla z oceli průměru přes 20 do 28 mm</t>
  </si>
  <si>
    <t>https://podminky.urs.cz/item/CS_URS_2023_01/153851132</t>
  </si>
  <si>
    <t>"táhla" 4*4</t>
  </si>
  <si>
    <t>"táhla k převázkám z B500B R25" 9,3*2+9,8*2</t>
  </si>
  <si>
    <t>18</t>
  </si>
  <si>
    <t>162251102</t>
  </si>
  <si>
    <t>Vodorovné přemístění přes 20 do 50 m výkopku/sypaniny z horniny třídy těžitelnosti I skupiny 1 až 3</t>
  </si>
  <si>
    <t>2001953027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</si>
  <si>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</si>
  <si>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https://podminky.urs.cz/item/CS_URS_2023_01/162251102</t>
  </si>
  <si>
    <t>"přesun ornice z deponie zpět" 217,108*0,2</t>
  </si>
  <si>
    <t>19</t>
  </si>
  <si>
    <t>162751117</t>
  </si>
  <si>
    <t>Vodorovné přemístění přes 9 000 do 10000 m výkopku/sypaniny z horniny třídy těžitelnosti I skupiny 1 až 3</t>
  </si>
  <si>
    <t>-674320554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</si>
  <si>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</si>
  <si>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</si>
  <si>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20</t>
  </si>
  <si>
    <t>167151101</t>
  </si>
  <si>
    <t>Nakládání výkopku z hornin třídy těžitelnosti I skupiny 1 až 3 do 100 m3</t>
  </si>
  <si>
    <t>1520145123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</si>
  <si>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</si>
  <si>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</si>
  <si>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"naložení ornice na deponii pro zpětný přesun" 217,108*0,2</t>
  </si>
  <si>
    <t>171201231</t>
  </si>
  <si>
    <t>Poplatek za uložení zeminy a kamení na recyklační skládce (skládkovné) kód odpadu 17 05 04</t>
  </si>
  <si>
    <t>899848098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</si>
  <si>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</si>
  <si>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</si>
  <si>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153,17*1,8 'Přepočtené koeficientem množství</t>
  </si>
  <si>
    <t>22</t>
  </si>
  <si>
    <t>171251201</t>
  </si>
  <si>
    <t>Uložení sypaniny na skládky nebo meziskládky</t>
  </si>
  <si>
    <t>40620056</t>
  </si>
  <si>
    <t>Uložení sypaniny na skládky nebo meziskládky bez hutnění s upravením uložené sypaniny do předepsaného tvaru</t>
  </si>
  <si>
    <t>https://podminky.urs.cz/item/CS_URS_2023_01/171251201</t>
  </si>
  <si>
    <t>23</t>
  </si>
  <si>
    <t>174151101</t>
  </si>
  <si>
    <t>Zásyp jam, šachet rýh nebo kolem objektů sypaninou se zhutněním</t>
  </si>
  <si>
    <t>481776353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</si>
  <si>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</si>
  <si>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</si>
  <si>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 xml:space="preserve">"zásyp stavebních jam zeminou nakoupenou, hutnění ID=0,85"  (5,48+5,48)*5,5+(4,21+4,21)*0,5*2+1,91*7,225+(10,852+10,852)*0,755</t>
  </si>
  <si>
    <t>"zásyp stavebnch jam štěrkopískem pod přechodovým klínem, hutnění na ID=0,90" (2,49+2,49)*5,5</t>
  </si>
  <si>
    <t>24</t>
  </si>
  <si>
    <t>58337344</t>
  </si>
  <si>
    <t>štěrkopísek frakce 0/32</t>
  </si>
  <si>
    <t>1807622765</t>
  </si>
  <si>
    <t>27,39*2 'Přepočtené koeficientem množství</t>
  </si>
  <si>
    <t>25</t>
  </si>
  <si>
    <t>58344197R</t>
  </si>
  <si>
    <t>zemina - vhodná pro zásypy</t>
  </si>
  <si>
    <t>-357745494</t>
  </si>
  <si>
    <t>98,886*1,9 'Přepočtené koeficientem množství</t>
  </si>
  <si>
    <t>26</t>
  </si>
  <si>
    <t>175151101</t>
  </si>
  <si>
    <t>Obsypání potrubí strojně sypaninou bez prohození, uloženou do 3 m</t>
  </si>
  <si>
    <t>-1750589872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</si>
  <si>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</si>
  <si>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</si>
  <si>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"obsyp rubové drenáže lomovým kamenem velikosti do 200mm" 0,5*0,5*(5,5+5,5)</t>
  </si>
  <si>
    <t>27</t>
  </si>
  <si>
    <t>58344003</t>
  </si>
  <si>
    <t>kamenivo drcené hrubé frakce 63/125</t>
  </si>
  <si>
    <t>584096607</t>
  </si>
  <si>
    <t>2,75*2 'Přepočtené koeficientem množství</t>
  </si>
  <si>
    <t>28</t>
  </si>
  <si>
    <t>181351103</t>
  </si>
  <si>
    <t>Rozprostření ornice tl vrstvy do 200 mm pl přes 100 do 500 m2 v rovině nebo ve svahu do 1:5 strojně</t>
  </si>
  <si>
    <t>192730501</t>
  </si>
  <si>
    <t>Rozprostření a urovnání ornice v rovině nebo ve svahu sklonu do 1:5 strojně při souvislé ploše přes 100 do 500 m2, tl. vrstvy do 200 mm</t>
  </si>
  <si>
    <t>https://podminky.urs.cz/item/CS_URS_2023_01/181351103</t>
  </si>
  <si>
    <t>"rozprostření ornice v tl. 20cm" 27,83+65,52+32,7+34,8+43,6</t>
  </si>
  <si>
    <t>29</t>
  </si>
  <si>
    <t>181411132</t>
  </si>
  <si>
    <t>Založení parkového trávníku výsevem pl do 1000 m2 ve svahu přes 1:5 do 1:2</t>
  </si>
  <si>
    <t>655049955</t>
  </si>
  <si>
    <t>Založení trávníku na půdě předem připravené plochy do 1000 m2 výsevem včetně utažení parkového na svahu přes 1:5 do 1:2</t>
  </si>
  <si>
    <t>https://podminky.urs.cz/item/CS_URS_2023_01/181411132</t>
  </si>
  <si>
    <t>30</t>
  </si>
  <si>
    <t>00572410</t>
  </si>
  <si>
    <t>osivo směs travní parková</t>
  </si>
  <si>
    <t>kg</t>
  </si>
  <si>
    <t>-642353129</t>
  </si>
  <si>
    <t>204,45*0,02 'Přepočtené koeficientem množství</t>
  </si>
  <si>
    <t>31</t>
  </si>
  <si>
    <t>181951112</t>
  </si>
  <si>
    <t>Úprava pláně v hornině třídy těžitelnosti I skupiny 1 až 3 se zhutněním strojně</t>
  </si>
  <si>
    <t>-508957393</t>
  </si>
  <si>
    <t>Úprava pláně vyrovnáním výškových rozdílů strojně v hornině třídy těžitelnosti I, skupiny 1 až 3 se zhutněním</t>
  </si>
  <si>
    <t>https://podminky.urs.cz/item/CS_URS_2023_01/181951112</t>
  </si>
  <si>
    <t>"úprava a hutnění pláně zemního tělesa na předepsanou únosnost" 43,55+117,26</t>
  </si>
  <si>
    <t>32</t>
  </si>
  <si>
    <t>182251101</t>
  </si>
  <si>
    <t>Svahování násypů strojně</t>
  </si>
  <si>
    <t>1251649716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</si>
  <si>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</si>
  <si>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</si>
  <si>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"svahování násypu silničního tělesa vč. úpravy příkopu" 17,25+10,3+17,5+30,0</t>
  </si>
  <si>
    <t>33</t>
  </si>
  <si>
    <t>185804312</t>
  </si>
  <si>
    <t>Zalití rostlin vodou plocha přes 20 m2</t>
  </si>
  <si>
    <t>1211546617</t>
  </si>
  <si>
    <t>Zalití rostlin vodou plochy záhonů jednotlivě přes 20 m2</t>
  </si>
  <si>
    <t>https://podminky.urs.cz/item/CS_URS_2023_01/185804312</t>
  </si>
  <si>
    <t>"zalití osetých svahů, využití vody z vodoteče, spotřeba 20 l/m2, 3x po dobu výstavby" 204,45*0,02*3</t>
  </si>
  <si>
    <t>Zakládání</t>
  </si>
  <si>
    <t>34</t>
  </si>
  <si>
    <t>212792212</t>
  </si>
  <si>
    <t>Odvodnění mostní opěry - drenážní flexibilní plastové potrubí DN 160</t>
  </si>
  <si>
    <t>1451163287</t>
  </si>
  <si>
    <t>Odvodnění mostní opěry z plastových trub drenážní potrubí flexibilní DN 160</t>
  </si>
  <si>
    <t>https://podminky.urs.cz/item/CS_URS_2023_01/212792212</t>
  </si>
  <si>
    <t>"drenáž pro odvodnění rubu opěr a křídel, trubky HDPE prům. 150mm" 5,5*2+0,55*2</t>
  </si>
  <si>
    <t>35</t>
  </si>
  <si>
    <t>226111113</t>
  </si>
  <si>
    <t>Vrty svislé nezapažené D 300 mm hl od 0 do 5 m hornina III</t>
  </si>
  <si>
    <t>1497015648</t>
  </si>
  <si>
    <t>Velkoprofilové vrty náběrovým vrtáním svislé nezapažené průměru přes 400 do 450 mm, v hl od 0 do 5 m v hornině tř. III</t>
  </si>
  <si>
    <t>https://podminky.urs.cz/item/CS_URS_2023_01/226111113</t>
  </si>
  <si>
    <t>"vrty pro osazení HEB profilů" 7*4*11,5+2*4</t>
  </si>
  <si>
    <t>36</t>
  </si>
  <si>
    <t>273311124</t>
  </si>
  <si>
    <t>Základové desky z betonu prostého C 12/15</t>
  </si>
  <si>
    <t>-996330284</t>
  </si>
  <si>
    <t>Základové konstrukce z betonu prostého desky ve výkopu nebo na hlavách pilot C 12/15</t>
  </si>
  <si>
    <t>https://podminky.urs.cz/item/CS_URS_2023_01/273311124</t>
  </si>
  <si>
    <t>"podkladní beton C12/15-X0 v tl. 10cm" 6,9*7,1*0,1</t>
  </si>
  <si>
    <t>37</t>
  </si>
  <si>
    <t>273354111</t>
  </si>
  <si>
    <t>Bednění základových desek - zřízení</t>
  </si>
  <si>
    <t>1729309275</t>
  </si>
  <si>
    <t>Bednění základových konstrukcí desek zřízení</t>
  </si>
  <si>
    <t>https://podminky.urs.cz/item/CS_URS_2023_01/273354111</t>
  </si>
  <si>
    <t>"bednění podkladní desky" (6,9+7,1)*2*0,1</t>
  </si>
  <si>
    <t>38</t>
  </si>
  <si>
    <t>273354211</t>
  </si>
  <si>
    <t>Bednění základových desek - odstranění</t>
  </si>
  <si>
    <t>-2062675224</t>
  </si>
  <si>
    <t>Bednění základových konstrukcí desek odstranění bednění</t>
  </si>
  <si>
    <t>https://podminky.urs.cz/item/CS_URS_2023_01/273354211</t>
  </si>
  <si>
    <t>39</t>
  </si>
  <si>
    <t>275321118</t>
  </si>
  <si>
    <t>Základové patky a bloky mostních konstrukcí ze ŽB C 30/37</t>
  </si>
  <si>
    <t>-1553091575</t>
  </si>
  <si>
    <t>Základové konstrukce z betonu železového patky a bloky ve výkopu nebo na hlavách pilot C 30/37</t>
  </si>
  <si>
    <t>https://podminky.urs.cz/item/CS_URS_2023_01/275321118</t>
  </si>
  <si>
    <t>"základy ŽB oblouku z C 30/37-XF2" 0,4*0,6*2*6,5+0,584*0,8*4*6,5</t>
  </si>
  <si>
    <t>40</t>
  </si>
  <si>
    <t>275354111</t>
  </si>
  <si>
    <t>Bednění základových patek - zřízení</t>
  </si>
  <si>
    <t>400275768</t>
  </si>
  <si>
    <t>Bednění základových konstrukcí patek a bloků zřízení</t>
  </si>
  <si>
    <t>https://podminky.urs.cz/item/CS_URS_2023_01/275354111</t>
  </si>
  <si>
    <t>0,57*6,5*4+2,0*0,6*4</t>
  </si>
  <si>
    <t>41</t>
  </si>
  <si>
    <t>275354211</t>
  </si>
  <si>
    <t>Bednění základových patek - odstranění</t>
  </si>
  <si>
    <t>991242152</t>
  </si>
  <si>
    <t>Bednění základových konstrukcí patek a bloků odstranění bednění</t>
  </si>
  <si>
    <t>https://podminky.urs.cz/item/CS_URS_2023_01/275354211</t>
  </si>
  <si>
    <t>42</t>
  </si>
  <si>
    <t>275361116</t>
  </si>
  <si>
    <t>Výztuž základových patek a bloků z betonářské oceli 10 505</t>
  </si>
  <si>
    <t>275512091</t>
  </si>
  <si>
    <t>Výztuž základových konstrukcí patek a bloků z betonářské oceli 10 505 (R) nebo BSt 500</t>
  </si>
  <si>
    <t>https://podminky.urs.cz/item/CS_URS_2023_01/275361116</t>
  </si>
  <si>
    <t>"spotřeba 0,16 t/m3" 15,267*0,16</t>
  </si>
  <si>
    <t>Svislé a kompletní konstrukce</t>
  </si>
  <si>
    <t>43</t>
  </si>
  <si>
    <t>317171126</t>
  </si>
  <si>
    <t>Kotvení monolitického betonu římsy do mostovky kotvou do vývrtu</t>
  </si>
  <si>
    <t>-1667585724</t>
  </si>
  <si>
    <t>https://podminky.urs.cz/item/CS_URS_2023_01/317171126</t>
  </si>
  <si>
    <t>"kotvení říms ocelovými kotvami typu DSO do vývrtu" 9+9</t>
  </si>
  <si>
    <t>44</t>
  </si>
  <si>
    <t>54879991</t>
  </si>
  <si>
    <t>kotva římsy M24 do vývrtu, NRk = 150 KN</t>
  </si>
  <si>
    <t>-357537024</t>
  </si>
  <si>
    <t>45</t>
  </si>
  <si>
    <t>317321118</t>
  </si>
  <si>
    <t>Mostní římsy ze ŽB C 30/37</t>
  </si>
  <si>
    <t>-1259422408</t>
  </si>
  <si>
    <t>Římsy ze železového betonu C 30/37</t>
  </si>
  <si>
    <t>https://podminky.urs.cz/item/CS_URS_2023_01/317321118</t>
  </si>
  <si>
    <t>"římsy z C 30/37-XF4 vč. povrchové striáže" 0,257*8,84*2</t>
  </si>
  <si>
    <t>46</t>
  </si>
  <si>
    <t>317353121</t>
  </si>
  <si>
    <t>Bednění mostních říms všech tvarů - zřízení</t>
  </si>
  <si>
    <t>7851259</t>
  </si>
  <si>
    <t>Bednění mostní římsy zřízení všech tvarů</t>
  </si>
  <si>
    <t>https://podminky.urs.cz/item/CS_URS_2023_01/317353121</t>
  </si>
  <si>
    <t>(0,25+0,5+0,28)*2*8,84+0,257*4</t>
  </si>
  <si>
    <t>47</t>
  </si>
  <si>
    <t>317353221</t>
  </si>
  <si>
    <t>Bednění mostních říms všech tvarů - odstranění</t>
  </si>
  <si>
    <t>1168795694</t>
  </si>
  <si>
    <t>Bednění mostní římsy odstranění všech tvarů</t>
  </si>
  <si>
    <t>https://podminky.urs.cz/item/CS_URS_2023_01/317353221</t>
  </si>
  <si>
    <t>48</t>
  </si>
  <si>
    <t>317361116</t>
  </si>
  <si>
    <t>Výztuž mostních říms z betonářské oceli 10 505</t>
  </si>
  <si>
    <t>1163626490</t>
  </si>
  <si>
    <t>Výztuž mostních železobetonových říms z betonářské oceli 10 505 (R) nebo BSt 500</t>
  </si>
  <si>
    <t>https://podminky.urs.cz/item/CS_URS_2023_01/317361116</t>
  </si>
  <si>
    <t>"spotřeba 0,18 t/m3" 4,544*0,18</t>
  </si>
  <si>
    <t>49</t>
  </si>
  <si>
    <t>327211111</t>
  </si>
  <si>
    <t>Zdivo opěrných zdí z nepravidelných kamenů na maltu obj kamene do 0,02 m3 š spáry do 4 mm</t>
  </si>
  <si>
    <t>-1754080540</t>
  </si>
  <si>
    <t>Zdivo nadzákladové opěrných zdí a valů z lomového kamene štípaného nebo ručně vybíraného na maltu z nepravidelných kamenů objemu 1 kusu kamene do 0,02 m3, šířka spáry do 4 mm</t>
  </si>
  <si>
    <t>https://podminky.urs.cz/item/CS_URS_2023_01/327211111</t>
  </si>
  <si>
    <t>"opěrná zeď z kamenného zdiva na MC" 0,7*1,8*1,75*4</t>
  </si>
  <si>
    <t>50</t>
  </si>
  <si>
    <t>334323118</t>
  </si>
  <si>
    <t>Mostní opěry a úložné prahy ze ŽB C 30/37</t>
  </si>
  <si>
    <t>-633502769</t>
  </si>
  <si>
    <t>Mostní opěry a úložné prahy z betonu železového C 30/37</t>
  </si>
  <si>
    <t>https://podminky.urs.cz/item/CS_URS_2023_01/334323118</t>
  </si>
  <si>
    <t>"příčel z betonu C 30/37-XF2" 6,5*0,253*1+6,5*0,303*1,2*2+6,5*0,353*0,4*2+5,38*0,034*4,2+0,56*0,017*2*4,2</t>
  </si>
  <si>
    <t>"stojky" (2,328+2,372)*6,5*0,4</t>
  </si>
  <si>
    <t>51</t>
  </si>
  <si>
    <t>334323218</t>
  </si>
  <si>
    <t>Mostní křídla a závěrné zídky ze ŽB C 30/37</t>
  </si>
  <si>
    <t>-33039252</t>
  </si>
  <si>
    <t>Mostní křídla a závěrné zídky z betonu železového C 30/37</t>
  </si>
  <si>
    <t>https://podminky.urs.cz/item/CS_URS_2023_01/334323218</t>
  </si>
  <si>
    <t>"křídla z C 30/37-XF2" (5,185+5,38+5,185+5,38)*0,5</t>
  </si>
  <si>
    <t>52</t>
  </si>
  <si>
    <t>334351115</t>
  </si>
  <si>
    <t>Bednění systémové mostních opěr a úložných prahů z palubek pro ŽB - zřízení</t>
  </si>
  <si>
    <t>1687660433</t>
  </si>
  <si>
    <t>Bednění mostních opěr a úložných prahů ze systémového bednění zřízení z palubek, pro železobeton</t>
  </si>
  <si>
    <t>https://podminky.urs.cz/item/CS_URS_2023_01/334351115</t>
  </si>
  <si>
    <t>"bednění rámu líc" (2,372+2,328+3,4)*6,5+6,489+6,278+6,489+6,278+1,0*0,286*2+1,2*0,336*4</t>
  </si>
  <si>
    <t>"bednění rámu rub" 2,71*5,5+2,76*5,5+5,38+5,19+5,38+5,19+0,5*(1,22+1,33+1,22+1,33+2,15+2,15+2,15+2,15)</t>
  </si>
  <si>
    <t>53</t>
  </si>
  <si>
    <t>334351214</t>
  </si>
  <si>
    <t>Bednění systémové mostních opěr a úložných prahů z palubek - odstranění</t>
  </si>
  <si>
    <t>1610617518</t>
  </si>
  <si>
    <t>Bednění mostních opěr a úložných prahů ze systémového bednění odstranění z palubek</t>
  </si>
  <si>
    <t>https://podminky.urs.cz/item/CS_URS_2023_01/334351214</t>
  </si>
  <si>
    <t>54</t>
  </si>
  <si>
    <t>334361226</t>
  </si>
  <si>
    <t>Výztuž křídel, závěrných zdí z betonářské oceli 10 505</t>
  </si>
  <si>
    <t>-1752796358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</si>
  <si>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</si>
  <si>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https://podminky.urs.cz/item/CS_URS_2023_01/334361226</t>
  </si>
  <si>
    <t>"spotřeba 0,16 t/m3 - příčel, stojky, křídla" (9,055+12,220+10,565)*0,16</t>
  </si>
  <si>
    <t>55</t>
  </si>
  <si>
    <t>334791113</t>
  </si>
  <si>
    <t>Prostup v betonových zdech z plastových trub DN do 160</t>
  </si>
  <si>
    <t>1416752661</t>
  </si>
  <si>
    <t>Prostup v betonových zdech z plastových trub průměru do DN 160</t>
  </si>
  <si>
    <t>https://podminky.urs.cz/item/CS_URS_2023_01/334791113</t>
  </si>
  <si>
    <t>"vyústění drenáže skrz rámové stojky - trubka HDPE prům. 150" 2*0,4</t>
  </si>
  <si>
    <t>56</t>
  </si>
  <si>
    <t>334951113</t>
  </si>
  <si>
    <t>Podpěrné skruže dočasné ze dřeva z hranolů - zřízení</t>
  </si>
  <si>
    <t>-1043401111</t>
  </si>
  <si>
    <t>Podpěrné skruže dočasné ze dřeva z hranolů zřízení</t>
  </si>
  <si>
    <t>https://podminky.urs.cz/item/CS_URS_2023_01/334951113</t>
  </si>
  <si>
    <t>"podpěrná skruž pod bednění rámové příčle" 3,4*6,5*3,05</t>
  </si>
  <si>
    <t>57</t>
  </si>
  <si>
    <t>334952113</t>
  </si>
  <si>
    <t>Podpěrné skruže dočasné ze dřeva z hranolů - odstranění</t>
  </si>
  <si>
    <t>525550114</t>
  </si>
  <si>
    <t>Podpěrné skruže dočasné ze dřeva z hranolů odstranění</t>
  </si>
  <si>
    <t>https://podminky.urs.cz/item/CS_URS_2023_01/334952113</t>
  </si>
  <si>
    <t>58</t>
  </si>
  <si>
    <t>348171112R</t>
  </si>
  <si>
    <t>Ocelové mostní zábradlí se svislou výplní z otevřených válcovaných nosníků v. 1,1m vč. kotvení a povrchové úpravy</t>
  </si>
  <si>
    <t>757145835</t>
  </si>
  <si>
    <t>8,54+8,54</t>
  </si>
  <si>
    <t>59</t>
  </si>
  <si>
    <t>388995212</t>
  </si>
  <si>
    <t>Chránička kabelů z trub HDPE v římse DN 110</t>
  </si>
  <si>
    <t>854148873</t>
  </si>
  <si>
    <t>Chránička kabelů v římse z trub HDPE přes DN 80 do DN 110</t>
  </si>
  <si>
    <t>https://podminky.urs.cz/item/CS_URS_2023_01/388995212</t>
  </si>
  <si>
    <t>8,84*6</t>
  </si>
  <si>
    <t>Vodorovné konstrukce</t>
  </si>
  <si>
    <t>60</t>
  </si>
  <si>
    <t>423172333R</t>
  </si>
  <si>
    <t>Demontáž a zpětná montáž ochranné lávky IS z ocelových profilů</t>
  </si>
  <si>
    <t>703012788</t>
  </si>
  <si>
    <t>61</t>
  </si>
  <si>
    <t>451319777</t>
  </si>
  <si>
    <t>Příplatek ZKD 10 mm tl u podkladu nebo lože pod dlažbu z betonu</t>
  </si>
  <si>
    <t>-1149935788</t>
  </si>
  <si>
    <t>Podklad nebo lože pod dlažbu (přídlažbu) Příplatek k cenám za každých dalších i započatých 10 mm tloušťky podkladu nebo lože z betonu prostého</t>
  </si>
  <si>
    <t>https://podminky.urs.cz/item/CS_URS_2023_01/451319777</t>
  </si>
  <si>
    <t>"příplatek za zvětšené lože dlažby pro rampovité ukončení" (0,9*0,5*4)*20</t>
  </si>
  <si>
    <t>62</t>
  </si>
  <si>
    <t>458311121</t>
  </si>
  <si>
    <t>Výplňové klíny za opěrou z betonu prostého C 20/25 hutněného po vrstvách</t>
  </si>
  <si>
    <t>-28147515</t>
  </si>
  <si>
    <t>Výplňové klíny a filtrační vrstvy za opěrou z betonu hutněného po vrstvách výplňového prostého</t>
  </si>
  <si>
    <t>https://podminky.urs.cz/item/CS_URS_2023_01/458311121</t>
  </si>
  <si>
    <t>"přechodový klín ze stejnozrnného mezerovitého beotnu C 20/25" 0,4*3,0*5,5*2</t>
  </si>
  <si>
    <t>63</t>
  </si>
  <si>
    <t>465513156</t>
  </si>
  <si>
    <t>Dlažba svahu u opěr z upraveného lomového žulového kamene tl 200 mm do lože C 25/30 pl do 10 m2</t>
  </si>
  <si>
    <t>206790505</t>
  </si>
  <si>
    <t>Dlažba svahu u mostních opěr z upraveného lomového žulového kamene s vyspárováním maltou MC 25, šíře spáry 15 mm do betonového lože C 25/30 tloušťky 200 mm, plochy do 10 m2</t>
  </si>
  <si>
    <t>https://podminky.urs.cz/item/CS_URS_2023_01/465513156</t>
  </si>
  <si>
    <t>"rampovité ukončení z kamenné dlažby tl. 20cm do betonu tl. 40cm" 0,9*0,5*4</t>
  </si>
  <si>
    <t>64</t>
  </si>
  <si>
    <t>465513157</t>
  </si>
  <si>
    <t>Dlažba svahu u opěr z upraveného lomového žulového kamene tl 200 mm do lože C 25/30 pl přes 10 m2</t>
  </si>
  <si>
    <t>254385197</t>
  </si>
  <si>
    <t>Dlažba svahu u mostních opěr z upraveného lomového žulového kamene s vyspárováním maltou MC 25, šíře spáry 15 mm do betonového lože C 25/30 tloušťky 200 mm, plochy přes 10 m2</t>
  </si>
  <si>
    <t>https://podminky.urs.cz/item/CS_URS_2023_01/465513157</t>
  </si>
  <si>
    <t>"kamenná dlažba do betonu tl. 20cm, vč vyspárování" (0,22+0,54+1,03)*2*11,0</t>
  </si>
  <si>
    <t>Komunikace pozemní</t>
  </si>
  <si>
    <t>65</t>
  </si>
  <si>
    <t>564851111</t>
  </si>
  <si>
    <t>Podklad ze štěrkodrtě ŠD plochy přes 100 m2 tl 150 mm</t>
  </si>
  <si>
    <t>1693926828</t>
  </si>
  <si>
    <t>Podklad ze štěrkodrti ŠD s rozprostřením a zhutněním plochy přes 100 m2, po zhutnění tl. 150 mm</t>
  </si>
  <si>
    <t>https://podminky.urs.cz/item/CS_URS_2023_01/564851111</t>
  </si>
  <si>
    <t>"vrstva ŠD fr. 0/63 v tl. 15cm" (47,33+121,07)+(47,33+129,6)</t>
  </si>
  <si>
    <t>66</t>
  </si>
  <si>
    <t>565135121</t>
  </si>
  <si>
    <t>Asfaltový beton vrstva podkladní ACP 16+ (obalované kamenivo OKS) tl 50 mm š přes 3 m</t>
  </si>
  <si>
    <t>-1437462444</t>
  </si>
  <si>
    <t>Asfaltový beton vrstva podkladní ACP 16+ (obalované kamenivo střednězrnné - OKS) s rozprostřením a zhutněním v pruhu šířky přes 3 m, po zhutnění tl. 50 mm</t>
  </si>
  <si>
    <t>https://podminky.urs.cz/item/CS_URS_2023_01/565135121</t>
  </si>
  <si>
    <t>57,147+127,152</t>
  </si>
  <si>
    <t>67</t>
  </si>
  <si>
    <t>573191111</t>
  </si>
  <si>
    <t>Postřik infiltrační kationaktivní emulzí v množství 1 kg/m2</t>
  </si>
  <si>
    <t>-926168988</t>
  </si>
  <si>
    <t>Postřik infiltrační kationaktivní emulzí v množství 1,00 kg/m2</t>
  </si>
  <si>
    <t>https://podminky.urs.cz/item/CS_URS_2023_01/573191111</t>
  </si>
  <si>
    <t>47,33+129,16</t>
  </si>
  <si>
    <t>68</t>
  </si>
  <si>
    <t>573231106</t>
  </si>
  <si>
    <t>Postřik živičný spojovací ze silniční emulze v množství 0,25 kg/m2</t>
  </si>
  <si>
    <t>-326063911</t>
  </si>
  <si>
    <t>Postřik spojovací PS bez posypu kamenivem ze silniční emulze, v množství 0,25 kg/m2</t>
  </si>
  <si>
    <t>https://podminky.urs.cz/item/CS_URS_2023_01/573231106</t>
  </si>
  <si>
    <t>193,65+2,785</t>
  </si>
  <si>
    <t>69</t>
  </si>
  <si>
    <t>573231107</t>
  </si>
  <si>
    <t>Postřik živičný spojovací ze silniční emulze v množství 0,40 kg/m2</t>
  </si>
  <si>
    <t>1341362367</t>
  </si>
  <si>
    <t>Postřik spojovací PS bez posypu kamenivem ze silniční emulze, v množství 0,40 kg/m2</t>
  </si>
  <si>
    <t>https://podminky.urs.cz/item/CS_URS_2023_01/573231107</t>
  </si>
  <si>
    <t>70</t>
  </si>
  <si>
    <t>573231108</t>
  </si>
  <si>
    <t>Postřik živičný spojovací ze silniční emulze v množství 0,50 kg/m2</t>
  </si>
  <si>
    <t>386650416</t>
  </si>
  <si>
    <t>Postřik spojovací PS bez posypu kamenivem ze silniční emulze, v množství 0,50 kg/m2</t>
  </si>
  <si>
    <t>https://podminky.urs.cz/item/CS_URS_2023_01/573231108</t>
  </si>
  <si>
    <t>71</t>
  </si>
  <si>
    <t>577134121</t>
  </si>
  <si>
    <t>Asfaltový beton vrstva obrusná ACO 11+ (ABS) tř. I tl 40 mm š přes 3 m z nemodifikovaného asfaltu</t>
  </si>
  <si>
    <t>825108355</t>
  </si>
  <si>
    <t>Asfaltový beton vrstva obrusná ACO 11+ (ABS) s rozprostřením a se zhutněním z nemodifikovaného asfaltu v pruhu šířky přes 3 m tř. I, po zhutnění tl. 40 mm</t>
  </si>
  <si>
    <t>https://podminky.urs.cz/item/CS_URS_2023_01/577134121</t>
  </si>
  <si>
    <t>193,65+22,16</t>
  </si>
  <si>
    <t>72</t>
  </si>
  <si>
    <t>577155122</t>
  </si>
  <si>
    <t>Asfaltový beton vrstva ložní ACL 16+ (ABH) tl 60 mm š přes 3 m z nemodifikovaného asfaltu</t>
  </si>
  <si>
    <t>-29588946</t>
  </si>
  <si>
    <t>Asfaltový beton vrstva ložní ACL 16+ (ABH) s rozprostřením a zhutněním z nemodifikovaného asfaltu v pruhu šířky přes 3 m, po zhutnění tl. 60 mm</t>
  </si>
  <si>
    <t>https://podminky.urs.cz/item/CS_URS_2023_01/577155122</t>
  </si>
  <si>
    <t>73</t>
  </si>
  <si>
    <t>578133212</t>
  </si>
  <si>
    <t>Litý asfalt MA 11 (LAS) tl 35 mm š přes 3 m z nemodifikovaného asfaltu</t>
  </si>
  <si>
    <t>-1354903779</t>
  </si>
  <si>
    <t>Litý asfalt MA 11 (LAS) s rozprostřením z nemodifikovaného asfaltu v pruhu šířky přes 3 m tl. 35 mm</t>
  </si>
  <si>
    <t>https://podminky.urs.cz/item/CS_URS_2023_01/578133212</t>
  </si>
  <si>
    <t>5,5*4,2</t>
  </si>
  <si>
    <t>74</t>
  </si>
  <si>
    <t>578901111</t>
  </si>
  <si>
    <t>Zdrsňovací posyp litého asfaltu předobalenou drttí fr. 4/8 v množství 4 kg/m2</t>
  </si>
  <si>
    <t>1319651340</t>
  </si>
  <si>
    <t>Zdrsňovací posyp litého asfaltu z kameniva drobného drceného obaleného asfaltem se zaválcováním a s odstraněním přebytečného materiálu z povrchu, v množství 4 kg/m2</t>
  </si>
  <si>
    <t>https://podminky.urs.cz/item/CS_URS_2023_01/578901111</t>
  </si>
  <si>
    <t>Trubní vedení</t>
  </si>
  <si>
    <t>75</t>
  </si>
  <si>
    <t>871355221</t>
  </si>
  <si>
    <t>Kanalizační potrubí z tvrdého PVC jednovrstvé tuhost třídy SN8 DN 200</t>
  </si>
  <si>
    <t>-1088383137</t>
  </si>
  <si>
    <t>Kanalizační potrubí z tvrdého PVC v otevřeném výkopu ve sklonu do 20 %, hladkého plnostěnného jednovrstvého, tuhost třídy SN 8 DN 200</t>
  </si>
  <si>
    <t>https://podminky.urs.cz/item/CS_URS_2023_01/871355221</t>
  </si>
  <si>
    <t>"odpadní potrubí z uličních vpustí do šachty a do koryta toku DN 200" 5,8+1,4+4,4</t>
  </si>
  <si>
    <t>76</t>
  </si>
  <si>
    <t>894411111R</t>
  </si>
  <si>
    <t>ŽB šachta prefabrikovaná hl. 2,5, prům. 1,0m vč. poklopu zat. D400, kompletní dodávka a montáž</t>
  </si>
  <si>
    <t>2014574140</t>
  </si>
  <si>
    <t>ŽB šachta prefabrikovaná hl. 2,5, prům. 1,0m vč. poklopu zat. D400, kompletní dodávka a montáž, vč. podkladních konstrukcí z ŠP a betonu</t>
  </si>
  <si>
    <t>77</t>
  </si>
  <si>
    <t>895941341R</t>
  </si>
  <si>
    <t>Uliční vpust prefabrikkovaná DN 500 s mříží 500/300, kompletní dodávka a montáž</t>
  </si>
  <si>
    <t>659956774</t>
  </si>
  <si>
    <t xml:space="preserve">Uliční vpust prefabrikkovaná DN 500 s mříží 500/300, kompletní dodávka a montáž vč. podkladních konstrukcí z ŠP a betonu
</t>
  </si>
  <si>
    <t>78</t>
  </si>
  <si>
    <t>914511111</t>
  </si>
  <si>
    <t>Montáž sloupku dopravních značek délky do 3,5 m s betonovým základem</t>
  </si>
  <si>
    <t>1431723181</t>
  </si>
  <si>
    <t>Montáž sloupku dopravních značek délky do 3,5 m do betonového základu</t>
  </si>
  <si>
    <t>https://podminky.urs.cz/item/CS_URS_2023_01/914511111</t>
  </si>
  <si>
    <t>"zpětné osazení sloupků i se značkami" 2</t>
  </si>
  <si>
    <t>79</t>
  </si>
  <si>
    <t>916131213</t>
  </si>
  <si>
    <t>Osazení silničního obrubníku betonového stojatého s boční opěrou do lože z betonu prostého</t>
  </si>
  <si>
    <t>-895625631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</si>
  <si>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</si>
  <si>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</si>
  <si>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4,8+16,9+9,45+7,3</t>
  </si>
  <si>
    <t>80</t>
  </si>
  <si>
    <t>59217031</t>
  </si>
  <si>
    <t>obrubník betonový silniční 1000x150x250mm</t>
  </si>
  <si>
    <t>1323113582</t>
  </si>
  <si>
    <t>38,45*1,02 'Přepočtené koeficientem množství</t>
  </si>
  <si>
    <t>81</t>
  </si>
  <si>
    <t>916132113</t>
  </si>
  <si>
    <t>Osazení obruby z betonové přídlažby s boční opěrou do lože z betonu prostého</t>
  </si>
  <si>
    <t>812704925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</si>
  <si>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</si>
  <si>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https://podminky.urs.cz/item/CS_URS_2023_01/916132113</t>
  </si>
  <si>
    <t>7,3+4,8+15,5+6,5+16,4</t>
  </si>
  <si>
    <t>82</t>
  </si>
  <si>
    <t>59218001</t>
  </si>
  <si>
    <t>krajník betonový silniční 500x250x80mm</t>
  </si>
  <si>
    <t>671257490</t>
  </si>
  <si>
    <t>50,5*1,02 'Přepočtené koeficientem množství</t>
  </si>
  <si>
    <t>83</t>
  </si>
  <si>
    <t>916231213</t>
  </si>
  <si>
    <t>Osazení chodníkového obrubníku betonového stojatého s boční opěrou do lože z betonu prostého</t>
  </si>
  <si>
    <t>1734743513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</si>
  <si>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</si>
  <si>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</si>
  <si>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(0,6+0,9)*4</t>
  </si>
  <si>
    <t>84</t>
  </si>
  <si>
    <t>59217017</t>
  </si>
  <si>
    <t>obrubník betonový chodníkový 1000x100x250mm</t>
  </si>
  <si>
    <t>868306447</t>
  </si>
  <si>
    <t>6*1,02 'Přepočtené koeficientem množství</t>
  </si>
  <si>
    <t>85</t>
  </si>
  <si>
    <t>919732211</t>
  </si>
  <si>
    <t>Styčná spára napojení nového živičného povrchu na stávající za tepla š 20 mm hl 40 mm s prořezáním</t>
  </si>
  <si>
    <t>1135965405</t>
  </si>
  <si>
    <t>Styčná pracovní spára při napojení nového živičného povrchu na stávající se zalitím za tepla modifikovanou asfaltovou hmotou s posypem vápenným hydrátem šířky do 20 mm, hloubky do 40 mm včetně prořezání spáry</t>
  </si>
  <si>
    <t>https://podminky.urs.cz/item/CS_URS_2023_01/919732211</t>
  </si>
  <si>
    <t>"naříznutí vozovky na styku se stávající vozovkou vč. těsnění zálivkou z modifik. asf." 0,54+6,94+1,1+0,28+1,67+4,77+1,45+0,28+0,28</t>
  </si>
  <si>
    <t>"naříznutí krytu vozovky pod obrubou hl. 40mm vč. těsnění zálivkou z modifik. asf. " 8,84*2</t>
  </si>
  <si>
    <t>86</t>
  </si>
  <si>
    <t>919735113</t>
  </si>
  <si>
    <t>Řezání stávajícího živičného krytu hl přes 100 do 150 mm</t>
  </si>
  <si>
    <t>1004632481</t>
  </si>
  <si>
    <t>Řezání stávajícího živičného krytu nebo podkladu hloubky přes 100 do 150 mm</t>
  </si>
  <si>
    <t>https://podminky.urs.cz/item/CS_URS_2023_01/919735113</t>
  </si>
  <si>
    <t>"zaříznutí vozovky na ZÚ a KÚ" 8,4+8,9</t>
  </si>
  <si>
    <t>87</t>
  </si>
  <si>
    <t>931998111</t>
  </si>
  <si>
    <t>Těsnění kotevních prostupů izolací mostovky bitumenovým tmelem</t>
  </si>
  <si>
    <t>1999451721</t>
  </si>
  <si>
    <t>Těsnění prostupů izolací mostovky bitumenovým tmelem kotevních prostupů</t>
  </si>
  <si>
    <t>https://podminky.urs.cz/item/CS_URS_2023_01/931998111</t>
  </si>
  <si>
    <t>88</t>
  </si>
  <si>
    <t>936942211</t>
  </si>
  <si>
    <t xml:space="preserve">Zhotovení tabulky s letopočtem opravy mostu vložením šablony do bednění </t>
  </si>
  <si>
    <t>-2144824462</t>
  </si>
  <si>
    <t>Zhotovení tabulky s letopočtem opravy nebo větší údržby vložením šablony do bednění</t>
  </si>
  <si>
    <t>https://podminky.urs.cz/item/CS_URS_2023_01/936942211</t>
  </si>
  <si>
    <t>"vlys do betonu s letopočtem stavby nového mostu" 1</t>
  </si>
  <si>
    <t>89</t>
  </si>
  <si>
    <t>948521111</t>
  </si>
  <si>
    <t>Zřízení podpěrný rošt dočasný z dřevěných příhradových nosníků</t>
  </si>
  <si>
    <t>1883315708</t>
  </si>
  <si>
    <t>Podpěrný rošt dočasný ze dřeva z příhradových nosníků zřízení</t>
  </si>
  <si>
    <t>https://podminky.urs.cz/item/CS_URS_2023_01/948521111</t>
  </si>
  <si>
    <t>"podpěrná konstrukce pod bednění rámové příčle z dřevěných nosníků" 3,4*6,5</t>
  </si>
  <si>
    <t>"podpěrná konstrukce pod bednění říms" 2*8,84</t>
  </si>
  <si>
    <t>90</t>
  </si>
  <si>
    <t>948521121</t>
  </si>
  <si>
    <t>Odstranění podpěrný rošt dočasný z dřevěných příhradových nosníků</t>
  </si>
  <si>
    <t>-2072934524</t>
  </si>
  <si>
    <t>Podpěrný rošt dočasný ze dřeva z příhradových nosníků odstranění</t>
  </si>
  <si>
    <t>https://podminky.urs.cz/item/CS_URS_2023_01/948521121</t>
  </si>
  <si>
    <t>91</t>
  </si>
  <si>
    <t>948521129</t>
  </si>
  <si>
    <t>Měsíční nájemné podpěrný rošt dočasný z dřevěných příhradovýczh nosníků</t>
  </si>
  <si>
    <t>-1196830308</t>
  </si>
  <si>
    <t>Podpěrný rošt dočasný ze dřeva z příhradových nosníků měsíční nájemné</t>
  </si>
  <si>
    <t>https://podminky.urs.cz/item/CS_URS_2023_01/948521129</t>
  </si>
  <si>
    <t>"pronájem 3 měsíce" 39,78*3</t>
  </si>
  <si>
    <t>92</t>
  </si>
  <si>
    <t>962021112</t>
  </si>
  <si>
    <t>Bourání mostních zdí a pilířů z kamene</t>
  </si>
  <si>
    <t>780153669</t>
  </si>
  <si>
    <t>Bourání mostních konstrukcí zdiva a pilířů z kamene nebo cihel</t>
  </si>
  <si>
    <t>https://podminky.urs.cz/item/CS_URS_2023_01/962021112</t>
  </si>
  <si>
    <t>"bourání kamenné spodní stavby - opěr a křídel, suť 2,49 t/m3" (0,67*1,73+0,73*1,72+0,5*(1,16+1,04))*7,5</t>
  </si>
  <si>
    <t>93</t>
  </si>
  <si>
    <t>963051111</t>
  </si>
  <si>
    <t>Bourání mostní nosné konstrukce z ŽB</t>
  </si>
  <si>
    <t>-471358740</t>
  </si>
  <si>
    <t>Bourání mostních konstrukcí nosných konstrukcí ze železového betonu</t>
  </si>
  <si>
    <t>https://podminky.urs.cz/item/CS_URS_2023_01/963051111</t>
  </si>
  <si>
    <t>"vybourání nosné konstrukce ze ŽB, suť 2,4 t/m3" (0,55*6,175*4,52)</t>
  </si>
  <si>
    <t>"vybourání říms ze ŽB, suť 2,4 t/m3" (0,283*4,88+0,284*4,9)</t>
  </si>
  <si>
    <t>94</t>
  </si>
  <si>
    <t>966005211</t>
  </si>
  <si>
    <t>Rozebrání a odstranění silničního zábradlí se sloupky osazenými do říms nebo krycích desek</t>
  </si>
  <si>
    <t>-1134374336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</si>
  <si>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</si>
  <si>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https://podminky.urs.cz/item/CS_URS_2023_01/966005211</t>
  </si>
  <si>
    <t>"odstranění zábradlí, odvoz a likvidace v režii zhotovitele" 11,8</t>
  </si>
  <si>
    <t>95</t>
  </si>
  <si>
    <t>966006132</t>
  </si>
  <si>
    <t>Odstranění značek dopravních nebo orientačních se sloupky s betonovými patkami</t>
  </si>
  <si>
    <t>91891452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</si>
  <si>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</si>
  <si>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https://podminky.urs.cz/item/CS_URS_2023_01/966006132</t>
  </si>
  <si>
    <t>"demontáž značky vč. sloupku, uložení celého kompletu v rámci obce, bude osazeno zpět" 2</t>
  </si>
  <si>
    <t>96</t>
  </si>
  <si>
    <t>966008211</t>
  </si>
  <si>
    <t>Bourání odvodňovacího žlabu z betonových příkopových tvárnic š do 500 mm</t>
  </si>
  <si>
    <t>141162210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</si>
  <si>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</si>
  <si>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https://podminky.urs.cz/item/CS_URS_2023_01/966008211</t>
  </si>
  <si>
    <t>"odstranění skluzu z bet. tvárnic vč. lože, suť 0,250 t/m" (2,4+2+2+1,5)</t>
  </si>
  <si>
    <t>97</t>
  </si>
  <si>
    <t>977141132</t>
  </si>
  <si>
    <t>Vrty pro kotvy do betonu průměru 35 mm hloubky do 220 mm s vyplněním epoxidovým tmelem</t>
  </si>
  <si>
    <t>571096960</t>
  </si>
  <si>
    <t>Vrty pro kotvy do betonu s vyplněním epoxidovým tmelem, průměru 32 mm, hloubky 220 mm</t>
  </si>
  <si>
    <t>https://podminky.urs.cz/item/CS_URS_2023_01/977141132</t>
  </si>
  <si>
    <t>"vrty prům. 35mm hl. 140mm" 9+9</t>
  </si>
  <si>
    <t>98</t>
  </si>
  <si>
    <t>985132111</t>
  </si>
  <si>
    <t>Očištění ploch líce kleneb a podhledů tlakovou vodou</t>
  </si>
  <si>
    <t>1415611216</t>
  </si>
  <si>
    <t>https://podminky.urs.cz/item/CS_URS_2023_01/985132111</t>
  </si>
  <si>
    <t>"očištění VTL vodou 800-1200 bar povrch kamenných opěr" 1,75*1,59*4</t>
  </si>
  <si>
    <t>99</t>
  </si>
  <si>
    <t>985223210</t>
  </si>
  <si>
    <t>Přezdívání kamenného zdiva do aktivované malty do 1 m3</t>
  </si>
  <si>
    <t>798788286</t>
  </si>
  <si>
    <t>Přezdívání zdiva do aktivované malty kamenného, objemu do 1 m3</t>
  </si>
  <si>
    <t>https://podminky.urs.cz/item/CS_URS_2023_01/985223210</t>
  </si>
  <si>
    <t>"přezdění uvolněných kamenů spodní stavby, cca 5% plochy, využití původního materiálu" 11,1*0,05*0,3</t>
  </si>
  <si>
    <t>100</t>
  </si>
  <si>
    <t>985232111</t>
  </si>
  <si>
    <t>Hloubkové spárování zdiva aktivovanou maltou spára hl do 80 mm dl do 6 m/m2</t>
  </si>
  <si>
    <t>1442597722</t>
  </si>
  <si>
    <t>Hloubkové spárování zdiva hloubky přes 40 do 80 mm aktivovanou maltou délky spáry na 1 m2 upravované plochy do 6 m</t>
  </si>
  <si>
    <t>https://podminky.urs.cz/item/CS_URS_2023_01/985232111</t>
  </si>
  <si>
    <t>"hloubkové spárování matlou odolnosti XF3, cca 15% plochy" 11,1*0,15</t>
  </si>
  <si>
    <t>997</t>
  </si>
  <si>
    <t>Přesun sutě</t>
  </si>
  <si>
    <t>101</t>
  </si>
  <si>
    <t>997013814</t>
  </si>
  <si>
    <t>Poplatek za uložení na skládce (skládkovné) stavebního odpadu izolací kód odpadu 17 06 04</t>
  </si>
  <si>
    <t>1366360976</t>
  </si>
  <si>
    <t>Poplatek za uložení stavebního odpadu na skládce (skládkovné) z izolačních materiálů zatříděného do Katalogu odpadů pod kódem 17 06 04</t>
  </si>
  <si>
    <t>https://podminky.urs.cz/item/CS_URS_2023_01/997013814</t>
  </si>
  <si>
    <t>"odstranění izolace z asf. lepenky tl. 10mm, suť cca 0,004 t/m2" (2,3+2,3+4,52)*5,5*0,004</t>
  </si>
  <si>
    <t>102</t>
  </si>
  <si>
    <t>997211511</t>
  </si>
  <si>
    <t>Vodorovná doprava suti po suchu na vzdálenost do 1 km</t>
  </si>
  <si>
    <t>165770817</t>
  </si>
  <si>
    <t>Vodorovná doprava suti nebo vybouraných hmot suti se složením a hrubým urovnáním, na vzdálenost do 1 km</t>
  </si>
  <si>
    <t>https://podminky.urs.cz/item/CS_URS_2023_01/997211511</t>
  </si>
  <si>
    <t>"odvoz suti na skládku VZD do 20 km"</t>
  </si>
  <si>
    <t>"odstranění štěrkových vrstev v tl. 35cm, suť 0,508 t/m2" 192,0*0,508</t>
  </si>
  <si>
    <t>"frézování v tl. 4cm, suť 0,092 t/m2" 22,1*0,092</t>
  </si>
  <si>
    <t>"frézování v tl. 10cm, suť 0,230 t/m2" 197,8*0,230</t>
  </si>
  <si>
    <t>"vybourání betonové přídlažby š. 25cm vč. lože, suť 0,205 t/m" 57,4*0,205</t>
  </si>
  <si>
    <t>"vybourání sinličních obrub vč. patky, suť 0,205 t/m" (18,07+11,98+6,7+7,89)*0,205</t>
  </si>
  <si>
    <t>"bourání kamenné spodní stavby - opěr a křídel, suť 2,49 t/m3" (0,67*1,73+0,73*1,72+0,5*(1,16+1,04))*7,5*2,49</t>
  </si>
  <si>
    <t>"vybourání nosné konstrukce ze ŽB, suť 2,4 t/m3" (0,55*6,175*4,52)*2,4</t>
  </si>
  <si>
    <t>"vybourání říms ze ŽB, suť 2,4 t/m3" (0,283*4,88+0,284*4,9)*2,4</t>
  </si>
  <si>
    <t>"odstranění skluzu z bet. tvárnic vč. lože, suť 0,250 t/m" (2,4+2+2+1,5)*0,250</t>
  </si>
  <si>
    <t>103</t>
  </si>
  <si>
    <t>997211519</t>
  </si>
  <si>
    <t>Příplatek ZKD 1 km u vodorovné dopravy suti</t>
  </si>
  <si>
    <t>-284770104</t>
  </si>
  <si>
    <t>Vodorovná doprava suti nebo vybouraných hmot suti se složením a hrubým urovnáním, na vzdálenost Příplatek k ceně za každý další i započatý 1 km přes 1 km</t>
  </si>
  <si>
    <t>https://podminky.urs.cz/item/CS_URS_2023_01/997211519</t>
  </si>
  <si>
    <t>"příplatek za odvoz suti na skládku VZD do 10 km"</t>
  </si>
  <si>
    <t>"odstranění štěrkových vrstev v tl. 35cm, suť 0,508 t/m2" 192,0*0,508*10</t>
  </si>
  <si>
    <t>"frézování v tl. 4cm, suť 0,092 t/m2" 22,1*0,092*10</t>
  </si>
  <si>
    <t>"frézování v tl. 10cm, suť 0,230 t/m2" 197,8*0,230*10</t>
  </si>
  <si>
    <t>"vybourání betonové přídlažby š. 25cm vč. lože, suť 0,205 t/m" 57,4*0,205*10</t>
  </si>
  <si>
    <t>"vybourání sinličních obrub vč. patky, suť 0,205 t/m" (18,07+11,98+6,7+7,89)*0,205*10</t>
  </si>
  <si>
    <t>"bourání kamenné spodní stavby - opěr a křídel, suť 2,49 t/m3" (0,67*1,73+0,73*1,72+0,5*(1,16+1,04))*7,5*2,49*10</t>
  </si>
  <si>
    <t>"vybourání nosné konstrukce ze ŽB, suť 2,4 t/m3" (0,55*6,175*4,52)*2,4*10</t>
  </si>
  <si>
    <t>"vybourání říms ze ŽB, suť 2,4 t/m3" (0,283*4,88+0,284*4,9)*2,4*10</t>
  </si>
  <si>
    <t>"odstranění izolace z asf. lepenky tl. 10mm, suť cca 0,004 t/m2" (2,3+2,3+4,52)*5,5*0,004*10</t>
  </si>
  <si>
    <t>"odstranění skluzu z bet. tvárnic vč. lože, suť 0,250 t/m" (2,4+2+2+1,5)*0,250*10</t>
  </si>
  <si>
    <t>104</t>
  </si>
  <si>
    <t>997211611</t>
  </si>
  <si>
    <t>Nakládání suti na dopravní prostředky pro vodorovnou dopravu</t>
  </si>
  <si>
    <t>-1341382097</t>
  </si>
  <si>
    <t>Nakládání suti nebo vybouraných hmot na dopravní prostředky pro vodorovnou dopravu suti</t>
  </si>
  <si>
    <t>https://podminky.urs.cz/item/CS_URS_2023_01/997211611</t>
  </si>
  <si>
    <t>105</t>
  </si>
  <si>
    <t>997221861</t>
  </si>
  <si>
    <t>Poplatek za uložení stavebního odpadu na recyklační skládce (skládkovné) z prostého betonu pod kódem 17 01 01</t>
  </si>
  <si>
    <t>-1297535120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</si>
  <si>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</si>
  <si>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</si>
  <si>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106</t>
  </si>
  <si>
    <t>997221862</t>
  </si>
  <si>
    <t>Poplatek za uložení stavebního odpadu na recyklační skládce (skládkovné) z armovaného betonu pod kódem 17 01 01</t>
  </si>
  <si>
    <t>-2144717144</t>
  </si>
  <si>
    <t>Poplatek za uložení stavebního odpadu na recyklační skládce (skládkovné) z armovaného betonu zatříděného do Katalogu odpadů pod kódem 17 01 01</t>
  </si>
  <si>
    <t>https://podminky.urs.cz/item/CS_URS_2023_01/997221862</t>
  </si>
  <si>
    <t>107</t>
  </si>
  <si>
    <t>997221873</t>
  </si>
  <si>
    <t>-1535750953</t>
  </si>
  <si>
    <t>https://podminky.urs.cz/item/CS_URS_2023_01/997221873</t>
  </si>
  <si>
    <t>108</t>
  </si>
  <si>
    <t>997221875</t>
  </si>
  <si>
    <t>Poplatek za uložení stavebního odpadu na recyklační skládce (skládkovné) asfaltového bez obsahu dehtu zatříděného do Katalogu odpadů pod kódem 17 03 02</t>
  </si>
  <si>
    <t>1879070040</t>
  </si>
  <si>
    <t>https://podminky.urs.cz/item/CS_URS_2023_01/997221875</t>
  </si>
  <si>
    <t>998</t>
  </si>
  <si>
    <t>Přesun hmot</t>
  </si>
  <si>
    <t>109</t>
  </si>
  <si>
    <t>998212111</t>
  </si>
  <si>
    <t>Přesun hmot pro mosty zděné, monolitické betonové nebo ocelové v do 20 m</t>
  </si>
  <si>
    <t>-1722192634</t>
  </si>
  <si>
    <t>Přesun hmot pro mosty zděné, betonové monolitické, spřažené ocelobetonové nebo kovové vodorovná dopravní vzdálenost do 100 m výška mostu do 20 m</t>
  </si>
  <si>
    <t>https://podminky.urs.cz/item/CS_URS_2023_01/998212111</t>
  </si>
  <si>
    <t>PSV</t>
  </si>
  <si>
    <t>Práce a dodávky PSV</t>
  </si>
  <si>
    <t>711</t>
  </si>
  <si>
    <t>Izolace proti vodě, vlhkosti a plynům</t>
  </si>
  <si>
    <t>110</t>
  </si>
  <si>
    <t>711131811</t>
  </si>
  <si>
    <t>Odstranění izolace proti zemní vlhkosti vodorovné</t>
  </si>
  <si>
    <t>-236134870</t>
  </si>
  <si>
    <t>Odstranění izolace proti zemní vlhkosti na ploše vodorovné V</t>
  </si>
  <si>
    <t>https://podminky.urs.cz/item/CS_URS_2023_01/711131811</t>
  </si>
  <si>
    <t>"odstranění izolace z asf. lepenky tl. 10mm, suť cca 0,004 t/m2" (2,3+2,3+4,52)*5,5</t>
  </si>
  <si>
    <t>111</t>
  </si>
  <si>
    <t>711341564</t>
  </si>
  <si>
    <t>Provedení hydroizolace mostovek pásy přitavením NAIP</t>
  </si>
  <si>
    <t>-1928015282</t>
  </si>
  <si>
    <t>Provedení izolace mostovek pásy přitavením NAIP</t>
  </si>
  <si>
    <t>https://podminky.urs.cz/item/CS_URS_2023_01/711341564</t>
  </si>
  <si>
    <t>"izolace mostovky, rubu rámových stoje, vrchu křídel a podkaldní desky drenáž rubu stojek přitavenými asf. pásy na pečetící vrstvě"</t>
  </si>
  <si>
    <t>4.2*6.5+2.32*4*0.5+5.38+5.19+5.38+5.19+5.5*(2.797+2.743+0.25+0.25)+5.5*0.5*2</t>
  </si>
  <si>
    <t>"ochrana izolace pod římsami přitavenými těžkýámi asf. pásy s hliníkovou vložkou" (0,56+0,25)*8,84*2</t>
  </si>
  <si>
    <t>112</t>
  </si>
  <si>
    <t>62832134</t>
  </si>
  <si>
    <t>pás asfaltový natavitelný oxidovaný tl 4,0mm typu V60 S40 s vložkou ze skleněné rohože, s jemnozrnným minerálním posypem</t>
  </si>
  <si>
    <t>1461366415</t>
  </si>
  <si>
    <t>91,8*1,1655 'Přepočtené koeficientem množství</t>
  </si>
  <si>
    <t>113</t>
  </si>
  <si>
    <t>62836110</t>
  </si>
  <si>
    <t>pás asfaltový natavitelný oxidovaný tl 4,0mm s vložkou z hliníkové fólie / hliníkové fólie s textilií, se spalitelnou PE folií nebo jemnozrnným minerálním posypem</t>
  </si>
  <si>
    <t>1102752898</t>
  </si>
  <si>
    <t>14,321*1,1655 'Přepočtené koeficientem množství</t>
  </si>
  <si>
    <t>114</t>
  </si>
  <si>
    <t>711691172</t>
  </si>
  <si>
    <t>Provedení rubové hydroizolace podchodů ochranné vrstvy z textilie</t>
  </si>
  <si>
    <t>-1368050963</t>
  </si>
  <si>
    <t>Provedení izolace podchodů a objektů v podzemí, tunelů a štol ostatní opěr nebo kleneb rubové z textilií vrstvy ochranné</t>
  </si>
  <si>
    <t>https://podminky.urs.cz/item/CS_URS_2023_01/711691172</t>
  </si>
  <si>
    <t>"ochrana izolace rubu mostu z geotextilie" 5,19+5,38+5,19+5,5*(2,797+2,743+0,25+0,25)+5,5*0,5*2</t>
  </si>
  <si>
    <t>115</t>
  </si>
  <si>
    <t>69311180</t>
  </si>
  <si>
    <t>geotextilie PP s ÚV stabilizací 800g/m2</t>
  </si>
  <si>
    <t>723716911</t>
  </si>
  <si>
    <t>54,48*1,1655 'Přepočtené koeficientem množství</t>
  </si>
  <si>
    <t>Práce a dodávky M</t>
  </si>
  <si>
    <t>22-M</t>
  </si>
  <si>
    <t>Montáže technologických zařízení pro dopravní stavby</t>
  </si>
  <si>
    <t>116</t>
  </si>
  <si>
    <t>220960003</t>
  </si>
  <si>
    <t>Montáž stožáru nebo sloupku zapušťěného</t>
  </si>
  <si>
    <t>-862282279</t>
  </si>
  <si>
    <t>Montáž stožáru nebo sloupku včetně postavení stožáru, usazení nebo zabetonování základu, zatažení kabelu do stožáru, připojení kabelu, připojení uzemnění vyložníkového zapuštěného</t>
  </si>
  <si>
    <t>https://podminky.urs.cz/item/CS_URS_2023_01/220960003</t>
  </si>
  <si>
    <t>"zpětné osazení lampy VO, vč. zpětného zapojení - POLOŽKA BUDE ČERPÁNA POUZE SE SOUHLASEM INVESTORA" 1</t>
  </si>
  <si>
    <t>117</t>
  </si>
  <si>
    <t>228960003</t>
  </si>
  <si>
    <t>Demontáž stožáru nebo sloupku zapušťěného</t>
  </si>
  <si>
    <t>399266325</t>
  </si>
  <si>
    <t>Demontáž stožáru nebo sloupku včetně vytažení a odpojení kabelu, odpojení uzemnění a naložení stožáru, bez odstranění základu vyložníkového zapuštěného</t>
  </si>
  <si>
    <t>https://podminky.urs.cz/item/CS_URS_2023_01/228960003</t>
  </si>
  <si>
    <t>"demontáž sloupu VO vč. odpojení, uložení v místě, bude osazeno zpět - POLOŽKA BUDE ČERPÁNA POUZE SE SOUHLASEM INVESTORA" 1</t>
  </si>
  <si>
    <t>46-M</t>
  </si>
  <si>
    <t>Zemní práce při extr.mont.pracích</t>
  </si>
  <si>
    <t>118</t>
  </si>
  <si>
    <t>460031211</t>
  </si>
  <si>
    <t>Štěpkování keřového porostu průměru kmínku do 5 cm středně hustého při elektromontážích s odvozem</t>
  </si>
  <si>
    <t>-1322096323</t>
  </si>
  <si>
    <t>Přípravné terénní práce štěpkování s naložením na dopravní prostředek a odvozem do 20 km keřového porostu nebo stromků průměru kmínků do 5 cm středně hustého</t>
  </si>
  <si>
    <t>https://podminky.urs.cz/item/CS_URS_2023_01/460031211</t>
  </si>
  <si>
    <t>"seštěpkování keře" 1</t>
  </si>
  <si>
    <t>VRN1</t>
  </si>
  <si>
    <t>Průzkumné, geodetické a projektové práce</t>
  </si>
  <si>
    <t>119</t>
  </si>
  <si>
    <t>012203000</t>
  </si>
  <si>
    <t>Geodetické práce při provádění stavby</t>
  </si>
  <si>
    <t>-1941256297</t>
  </si>
  <si>
    <t>https://podminky.urs.cz/item/CS_URS_2023_01/012203000</t>
  </si>
  <si>
    <t>120</t>
  </si>
  <si>
    <t>012303000</t>
  </si>
  <si>
    <t>Geodetické práce po výstavbě</t>
  </si>
  <si>
    <t>1606676104</t>
  </si>
  <si>
    <t>https://podminky.urs.cz/item/CS_URS_2023_01/012303000</t>
  </si>
  <si>
    <t>"geodetické zaměření skutečného provedení stavby" 1</t>
  </si>
  <si>
    <t>121</t>
  </si>
  <si>
    <t>013244000</t>
  </si>
  <si>
    <t>Realizační dokumentace stavby</t>
  </si>
  <si>
    <t>-874378476</t>
  </si>
  <si>
    <t>Dokumentace pro provádění stavby</t>
  </si>
  <si>
    <t>https://podminky.urs.cz/item/CS_URS_2023_01/013244000</t>
  </si>
  <si>
    <t>122</t>
  </si>
  <si>
    <t>013254000</t>
  </si>
  <si>
    <t>Dokumentace skutečného provedení stavby</t>
  </si>
  <si>
    <t>-507119721</t>
  </si>
  <si>
    <t>https://podminky.urs.cz/item/CS_URS_2023_01/013254000</t>
  </si>
  <si>
    <t>VRN2</t>
  </si>
  <si>
    <t>Příprava staveniště</t>
  </si>
  <si>
    <t>123</t>
  </si>
  <si>
    <t>022002000</t>
  </si>
  <si>
    <t>Pomocné práce pro ochranu inženýrských sítí</t>
  </si>
  <si>
    <t>928358689</t>
  </si>
  <si>
    <t>Přeložení konstrukcí</t>
  </si>
  <si>
    <t>https://podminky.urs.cz/item/CS_URS_2023_01/022002000</t>
  </si>
  <si>
    <t>124</t>
  </si>
  <si>
    <t>032103000</t>
  </si>
  <si>
    <t>Náklady na stavební buňky - vybudování, provoz, odstranění</t>
  </si>
  <si>
    <t>-925391453</t>
  </si>
  <si>
    <t>Náklady na stavební buňky</t>
  </si>
  <si>
    <t>https://podminky.urs.cz/item/CS_URS_2023_01/032103000</t>
  </si>
  <si>
    <t>VRN4</t>
  </si>
  <si>
    <t>Inženýrská činnost</t>
  </si>
  <si>
    <t>125</t>
  </si>
  <si>
    <t>042903000</t>
  </si>
  <si>
    <t>Ostatní posudky - první hlavní prohlídka mostu</t>
  </si>
  <si>
    <t>-1557868314</t>
  </si>
  <si>
    <t>Ostatní posudky</t>
  </si>
  <si>
    <t>https://podminky.urs.cz/item/CS_URS_2023_01/042903000</t>
  </si>
  <si>
    <t>"první hlavní prohlídka mostu" 1</t>
  </si>
  <si>
    <t>126</t>
  </si>
  <si>
    <t>042903001</t>
  </si>
  <si>
    <t>Mostní list vč. stanovení zatížitelnosti</t>
  </si>
  <si>
    <t>1448772055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</si>
</sst>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13111115" TargetMode="External" /><Relationship Id="rId2" Type="http://schemas.openxmlformats.org/officeDocument/2006/relationships/hyperlink" Target="https://podminky.urs.cz/item/CS_URS_2023_01/913111215" TargetMode="External" /><Relationship Id="rId3" Type="http://schemas.openxmlformats.org/officeDocument/2006/relationships/hyperlink" Target="https://podminky.urs.cz/item/CS_URS_2023_01/913121111" TargetMode="External" /><Relationship Id="rId4" Type="http://schemas.openxmlformats.org/officeDocument/2006/relationships/hyperlink" Target="https://podminky.urs.cz/item/CS_URS_2023_01/913121211" TargetMode="External" /><Relationship Id="rId5" Type="http://schemas.openxmlformats.org/officeDocument/2006/relationships/hyperlink" Target="https://podminky.urs.cz/item/CS_URS_2023_01/913221111" TargetMode="External" /><Relationship Id="rId6" Type="http://schemas.openxmlformats.org/officeDocument/2006/relationships/hyperlink" Target="https://podminky.urs.cz/item/CS_URS_2023_01/913221211" TargetMode="External" /><Relationship Id="rId7" Type="http://schemas.openxmlformats.org/officeDocument/2006/relationships/hyperlink" Target="https://podminky.urs.cz/item/CS_URS_2023_01/913921131" TargetMode="External" /><Relationship Id="rId8" Type="http://schemas.openxmlformats.org/officeDocument/2006/relationships/hyperlink" Target="https://podminky.urs.cz/item/CS_URS_2023_01/913921132" TargetMode="External" /><Relationship Id="rId9" Type="http://schemas.openxmlformats.org/officeDocument/2006/relationships/hyperlink" Target="https://podminky.urs.cz/item/CS_URS_2023_01/034503000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11101" TargetMode="External" /><Relationship Id="rId2" Type="http://schemas.openxmlformats.org/officeDocument/2006/relationships/hyperlink" Target="https://podminky.urs.cz/item/CS_URS_2023_01/113107164" TargetMode="External" /><Relationship Id="rId3" Type="http://schemas.openxmlformats.org/officeDocument/2006/relationships/hyperlink" Target="https://podminky.urs.cz/item/CS_URS_2023_01/113154122" TargetMode="External" /><Relationship Id="rId4" Type="http://schemas.openxmlformats.org/officeDocument/2006/relationships/hyperlink" Target="https://podminky.urs.cz/item/CS_URS_2023_01/113154124" TargetMode="External" /><Relationship Id="rId5" Type="http://schemas.openxmlformats.org/officeDocument/2006/relationships/hyperlink" Target="https://podminky.urs.cz/item/CS_URS_2023_01/113202111" TargetMode="External" /><Relationship Id="rId6" Type="http://schemas.openxmlformats.org/officeDocument/2006/relationships/hyperlink" Target="https://podminky.urs.cz/item/CS_URS_2023_01/121151113" TargetMode="External" /><Relationship Id="rId7" Type="http://schemas.openxmlformats.org/officeDocument/2006/relationships/hyperlink" Target="https://podminky.urs.cz/item/CS_URS_2023_01/122251104" TargetMode="External" /><Relationship Id="rId8" Type="http://schemas.openxmlformats.org/officeDocument/2006/relationships/hyperlink" Target="https://podminky.urs.cz/item/CS_URS_2023_01/151711111" TargetMode="External" /><Relationship Id="rId9" Type="http://schemas.openxmlformats.org/officeDocument/2006/relationships/hyperlink" Target="https://podminky.urs.cz/item/CS_URS_2023_01/151711131" TargetMode="External" /><Relationship Id="rId10" Type="http://schemas.openxmlformats.org/officeDocument/2006/relationships/hyperlink" Target="https://podminky.urs.cz/item/CS_URS_2023_01/151712111" TargetMode="External" /><Relationship Id="rId11" Type="http://schemas.openxmlformats.org/officeDocument/2006/relationships/hyperlink" Target="https://podminky.urs.cz/item/CS_URS_2023_01/151712121" TargetMode="External" /><Relationship Id="rId12" Type="http://schemas.openxmlformats.org/officeDocument/2006/relationships/hyperlink" Target="https://podminky.urs.cz/item/CS_URS_2023_01/151721112" TargetMode="External" /><Relationship Id="rId13" Type="http://schemas.openxmlformats.org/officeDocument/2006/relationships/hyperlink" Target="https://podminky.urs.cz/item/CS_URS_2023_01/153851132" TargetMode="External" /><Relationship Id="rId14" Type="http://schemas.openxmlformats.org/officeDocument/2006/relationships/hyperlink" Target="https://podminky.urs.cz/item/CS_URS_2023_01/162251102" TargetMode="External" /><Relationship Id="rId15" Type="http://schemas.openxmlformats.org/officeDocument/2006/relationships/hyperlink" Target="https://podminky.urs.cz/item/CS_URS_2023_01/162751117" TargetMode="External" /><Relationship Id="rId16" Type="http://schemas.openxmlformats.org/officeDocument/2006/relationships/hyperlink" Target="https://podminky.urs.cz/item/CS_URS_2023_01/167151101" TargetMode="External" /><Relationship Id="rId17" Type="http://schemas.openxmlformats.org/officeDocument/2006/relationships/hyperlink" Target="https://podminky.urs.cz/item/CS_URS_2023_01/171201231" TargetMode="External" /><Relationship Id="rId18" Type="http://schemas.openxmlformats.org/officeDocument/2006/relationships/hyperlink" Target="https://podminky.urs.cz/item/CS_URS_2023_01/171251201" TargetMode="External" /><Relationship Id="rId19" Type="http://schemas.openxmlformats.org/officeDocument/2006/relationships/hyperlink" Target="https://podminky.urs.cz/item/CS_URS_2023_01/174151101" TargetMode="External" /><Relationship Id="rId20" Type="http://schemas.openxmlformats.org/officeDocument/2006/relationships/hyperlink" Target="https://podminky.urs.cz/item/CS_URS_2023_01/175151101" TargetMode="External" /><Relationship Id="rId21" Type="http://schemas.openxmlformats.org/officeDocument/2006/relationships/hyperlink" Target="https://podminky.urs.cz/item/CS_URS_2023_01/181351103" TargetMode="External" /><Relationship Id="rId22" Type="http://schemas.openxmlformats.org/officeDocument/2006/relationships/hyperlink" Target="https://podminky.urs.cz/item/CS_URS_2023_01/181411132" TargetMode="External" /><Relationship Id="rId23" Type="http://schemas.openxmlformats.org/officeDocument/2006/relationships/hyperlink" Target="https://podminky.urs.cz/item/CS_URS_2023_01/181951112" TargetMode="External" /><Relationship Id="rId24" Type="http://schemas.openxmlformats.org/officeDocument/2006/relationships/hyperlink" Target="https://podminky.urs.cz/item/CS_URS_2023_01/182251101" TargetMode="External" /><Relationship Id="rId25" Type="http://schemas.openxmlformats.org/officeDocument/2006/relationships/hyperlink" Target="https://podminky.urs.cz/item/CS_URS_2023_01/185804312" TargetMode="External" /><Relationship Id="rId26" Type="http://schemas.openxmlformats.org/officeDocument/2006/relationships/hyperlink" Target="https://podminky.urs.cz/item/CS_URS_2023_01/212792212" TargetMode="External" /><Relationship Id="rId27" Type="http://schemas.openxmlformats.org/officeDocument/2006/relationships/hyperlink" Target="https://podminky.urs.cz/item/CS_URS_2023_01/226111113" TargetMode="External" /><Relationship Id="rId28" Type="http://schemas.openxmlformats.org/officeDocument/2006/relationships/hyperlink" Target="https://podminky.urs.cz/item/CS_URS_2023_01/273311124" TargetMode="External" /><Relationship Id="rId29" Type="http://schemas.openxmlformats.org/officeDocument/2006/relationships/hyperlink" Target="https://podminky.urs.cz/item/CS_URS_2023_01/273354111" TargetMode="External" /><Relationship Id="rId30" Type="http://schemas.openxmlformats.org/officeDocument/2006/relationships/hyperlink" Target="https://podminky.urs.cz/item/CS_URS_2023_01/273354211" TargetMode="External" /><Relationship Id="rId31" Type="http://schemas.openxmlformats.org/officeDocument/2006/relationships/hyperlink" Target="https://podminky.urs.cz/item/CS_URS_2023_01/275321118" TargetMode="External" /><Relationship Id="rId32" Type="http://schemas.openxmlformats.org/officeDocument/2006/relationships/hyperlink" Target="https://podminky.urs.cz/item/CS_URS_2023_01/275354111" TargetMode="External" /><Relationship Id="rId33" Type="http://schemas.openxmlformats.org/officeDocument/2006/relationships/hyperlink" Target="https://podminky.urs.cz/item/CS_URS_2023_01/275354211" TargetMode="External" /><Relationship Id="rId34" Type="http://schemas.openxmlformats.org/officeDocument/2006/relationships/hyperlink" Target="https://podminky.urs.cz/item/CS_URS_2023_01/275361116" TargetMode="External" /><Relationship Id="rId35" Type="http://schemas.openxmlformats.org/officeDocument/2006/relationships/hyperlink" Target="https://podminky.urs.cz/item/CS_URS_2023_01/317171126" TargetMode="External" /><Relationship Id="rId36" Type="http://schemas.openxmlformats.org/officeDocument/2006/relationships/hyperlink" Target="https://podminky.urs.cz/item/CS_URS_2023_01/317321118" TargetMode="External" /><Relationship Id="rId37" Type="http://schemas.openxmlformats.org/officeDocument/2006/relationships/hyperlink" Target="https://podminky.urs.cz/item/CS_URS_2023_01/317353121" TargetMode="External" /><Relationship Id="rId38" Type="http://schemas.openxmlformats.org/officeDocument/2006/relationships/hyperlink" Target="https://podminky.urs.cz/item/CS_URS_2023_01/317353221" TargetMode="External" /><Relationship Id="rId39" Type="http://schemas.openxmlformats.org/officeDocument/2006/relationships/hyperlink" Target="https://podminky.urs.cz/item/CS_URS_2023_01/317361116" TargetMode="External" /><Relationship Id="rId40" Type="http://schemas.openxmlformats.org/officeDocument/2006/relationships/hyperlink" Target="https://podminky.urs.cz/item/CS_URS_2023_01/327211111" TargetMode="External" /><Relationship Id="rId41" Type="http://schemas.openxmlformats.org/officeDocument/2006/relationships/hyperlink" Target="https://podminky.urs.cz/item/CS_URS_2023_01/334323118" TargetMode="External" /><Relationship Id="rId42" Type="http://schemas.openxmlformats.org/officeDocument/2006/relationships/hyperlink" Target="https://podminky.urs.cz/item/CS_URS_2023_01/334323218" TargetMode="External" /><Relationship Id="rId43" Type="http://schemas.openxmlformats.org/officeDocument/2006/relationships/hyperlink" Target="https://podminky.urs.cz/item/CS_URS_2023_01/334351115" TargetMode="External" /><Relationship Id="rId44" Type="http://schemas.openxmlformats.org/officeDocument/2006/relationships/hyperlink" Target="https://podminky.urs.cz/item/CS_URS_2023_01/334351214" TargetMode="External" /><Relationship Id="rId45" Type="http://schemas.openxmlformats.org/officeDocument/2006/relationships/hyperlink" Target="https://podminky.urs.cz/item/CS_URS_2023_01/334361226" TargetMode="External" /><Relationship Id="rId46" Type="http://schemas.openxmlformats.org/officeDocument/2006/relationships/hyperlink" Target="https://podminky.urs.cz/item/CS_URS_2023_01/334791113" TargetMode="External" /><Relationship Id="rId47" Type="http://schemas.openxmlformats.org/officeDocument/2006/relationships/hyperlink" Target="https://podminky.urs.cz/item/CS_URS_2023_01/334951113" TargetMode="External" /><Relationship Id="rId48" Type="http://schemas.openxmlformats.org/officeDocument/2006/relationships/hyperlink" Target="https://podminky.urs.cz/item/CS_URS_2023_01/334952113" TargetMode="External" /><Relationship Id="rId49" Type="http://schemas.openxmlformats.org/officeDocument/2006/relationships/hyperlink" Target="https://podminky.urs.cz/item/CS_URS_2023_01/388995212" TargetMode="External" /><Relationship Id="rId50" Type="http://schemas.openxmlformats.org/officeDocument/2006/relationships/hyperlink" Target="https://podminky.urs.cz/item/CS_URS_2023_01/451319777" TargetMode="External" /><Relationship Id="rId51" Type="http://schemas.openxmlformats.org/officeDocument/2006/relationships/hyperlink" Target="https://podminky.urs.cz/item/CS_URS_2023_01/458311121" TargetMode="External" /><Relationship Id="rId52" Type="http://schemas.openxmlformats.org/officeDocument/2006/relationships/hyperlink" Target="https://podminky.urs.cz/item/CS_URS_2023_01/465513156" TargetMode="External" /><Relationship Id="rId53" Type="http://schemas.openxmlformats.org/officeDocument/2006/relationships/hyperlink" Target="https://podminky.urs.cz/item/CS_URS_2023_01/465513157" TargetMode="External" /><Relationship Id="rId54" Type="http://schemas.openxmlformats.org/officeDocument/2006/relationships/hyperlink" Target="https://podminky.urs.cz/item/CS_URS_2023_01/564851111" TargetMode="External" /><Relationship Id="rId55" Type="http://schemas.openxmlformats.org/officeDocument/2006/relationships/hyperlink" Target="https://podminky.urs.cz/item/CS_URS_2023_01/565135121" TargetMode="External" /><Relationship Id="rId56" Type="http://schemas.openxmlformats.org/officeDocument/2006/relationships/hyperlink" Target="https://podminky.urs.cz/item/CS_URS_2023_01/573191111" TargetMode="External" /><Relationship Id="rId57" Type="http://schemas.openxmlformats.org/officeDocument/2006/relationships/hyperlink" Target="https://podminky.urs.cz/item/CS_URS_2023_01/573231106" TargetMode="External" /><Relationship Id="rId58" Type="http://schemas.openxmlformats.org/officeDocument/2006/relationships/hyperlink" Target="https://podminky.urs.cz/item/CS_URS_2023_01/573231107" TargetMode="External" /><Relationship Id="rId59" Type="http://schemas.openxmlformats.org/officeDocument/2006/relationships/hyperlink" Target="https://podminky.urs.cz/item/CS_URS_2023_01/573231108" TargetMode="External" /><Relationship Id="rId60" Type="http://schemas.openxmlformats.org/officeDocument/2006/relationships/hyperlink" Target="https://podminky.urs.cz/item/CS_URS_2023_01/577134121" TargetMode="External" /><Relationship Id="rId61" Type="http://schemas.openxmlformats.org/officeDocument/2006/relationships/hyperlink" Target="https://podminky.urs.cz/item/CS_URS_2023_01/577155122" TargetMode="External" /><Relationship Id="rId62" Type="http://schemas.openxmlformats.org/officeDocument/2006/relationships/hyperlink" Target="https://podminky.urs.cz/item/CS_URS_2023_01/578133212" TargetMode="External" /><Relationship Id="rId63" Type="http://schemas.openxmlformats.org/officeDocument/2006/relationships/hyperlink" Target="https://podminky.urs.cz/item/CS_URS_2023_01/578901111" TargetMode="External" /><Relationship Id="rId64" Type="http://schemas.openxmlformats.org/officeDocument/2006/relationships/hyperlink" Target="https://podminky.urs.cz/item/CS_URS_2023_01/871355221" TargetMode="External" /><Relationship Id="rId65" Type="http://schemas.openxmlformats.org/officeDocument/2006/relationships/hyperlink" Target="https://podminky.urs.cz/item/CS_URS_2023_01/914511111" TargetMode="External" /><Relationship Id="rId66" Type="http://schemas.openxmlformats.org/officeDocument/2006/relationships/hyperlink" Target="https://podminky.urs.cz/item/CS_URS_2023_01/916131213" TargetMode="External" /><Relationship Id="rId67" Type="http://schemas.openxmlformats.org/officeDocument/2006/relationships/hyperlink" Target="https://podminky.urs.cz/item/CS_URS_2023_01/916132113" TargetMode="External" /><Relationship Id="rId68" Type="http://schemas.openxmlformats.org/officeDocument/2006/relationships/hyperlink" Target="https://podminky.urs.cz/item/CS_URS_2023_01/916231213" TargetMode="External" /><Relationship Id="rId69" Type="http://schemas.openxmlformats.org/officeDocument/2006/relationships/hyperlink" Target="https://podminky.urs.cz/item/CS_URS_2023_01/919732211" TargetMode="External" /><Relationship Id="rId70" Type="http://schemas.openxmlformats.org/officeDocument/2006/relationships/hyperlink" Target="https://podminky.urs.cz/item/CS_URS_2023_01/919735113" TargetMode="External" /><Relationship Id="rId71" Type="http://schemas.openxmlformats.org/officeDocument/2006/relationships/hyperlink" Target="https://podminky.urs.cz/item/CS_URS_2023_01/931998111" TargetMode="External" /><Relationship Id="rId72" Type="http://schemas.openxmlformats.org/officeDocument/2006/relationships/hyperlink" Target="https://podminky.urs.cz/item/CS_URS_2023_01/936942211" TargetMode="External" /><Relationship Id="rId73" Type="http://schemas.openxmlformats.org/officeDocument/2006/relationships/hyperlink" Target="https://podminky.urs.cz/item/CS_URS_2023_01/948521111" TargetMode="External" /><Relationship Id="rId74" Type="http://schemas.openxmlformats.org/officeDocument/2006/relationships/hyperlink" Target="https://podminky.urs.cz/item/CS_URS_2023_01/948521121" TargetMode="External" /><Relationship Id="rId75" Type="http://schemas.openxmlformats.org/officeDocument/2006/relationships/hyperlink" Target="https://podminky.urs.cz/item/CS_URS_2023_01/948521129" TargetMode="External" /><Relationship Id="rId76" Type="http://schemas.openxmlformats.org/officeDocument/2006/relationships/hyperlink" Target="https://podminky.urs.cz/item/CS_URS_2023_01/962021112" TargetMode="External" /><Relationship Id="rId77" Type="http://schemas.openxmlformats.org/officeDocument/2006/relationships/hyperlink" Target="https://podminky.urs.cz/item/CS_URS_2023_01/963051111" TargetMode="External" /><Relationship Id="rId78" Type="http://schemas.openxmlformats.org/officeDocument/2006/relationships/hyperlink" Target="https://podminky.urs.cz/item/CS_URS_2023_01/966005211" TargetMode="External" /><Relationship Id="rId79" Type="http://schemas.openxmlformats.org/officeDocument/2006/relationships/hyperlink" Target="https://podminky.urs.cz/item/CS_URS_2023_01/966006132" TargetMode="External" /><Relationship Id="rId80" Type="http://schemas.openxmlformats.org/officeDocument/2006/relationships/hyperlink" Target="https://podminky.urs.cz/item/CS_URS_2023_01/966008211" TargetMode="External" /><Relationship Id="rId81" Type="http://schemas.openxmlformats.org/officeDocument/2006/relationships/hyperlink" Target="https://podminky.urs.cz/item/CS_URS_2023_01/977141132" TargetMode="External" /><Relationship Id="rId82" Type="http://schemas.openxmlformats.org/officeDocument/2006/relationships/hyperlink" Target="https://podminky.urs.cz/item/CS_URS_2023_01/985132111" TargetMode="External" /><Relationship Id="rId83" Type="http://schemas.openxmlformats.org/officeDocument/2006/relationships/hyperlink" Target="https://podminky.urs.cz/item/CS_URS_2023_01/985223210" TargetMode="External" /><Relationship Id="rId84" Type="http://schemas.openxmlformats.org/officeDocument/2006/relationships/hyperlink" Target="https://podminky.urs.cz/item/CS_URS_2023_01/985232111" TargetMode="External" /><Relationship Id="rId85" Type="http://schemas.openxmlformats.org/officeDocument/2006/relationships/hyperlink" Target="https://podminky.urs.cz/item/CS_URS_2023_01/997013814" TargetMode="External" /><Relationship Id="rId86" Type="http://schemas.openxmlformats.org/officeDocument/2006/relationships/hyperlink" Target="https://podminky.urs.cz/item/CS_URS_2023_01/997211511" TargetMode="External" /><Relationship Id="rId87" Type="http://schemas.openxmlformats.org/officeDocument/2006/relationships/hyperlink" Target="https://podminky.urs.cz/item/CS_URS_2023_01/997211519" TargetMode="External" /><Relationship Id="rId88" Type="http://schemas.openxmlformats.org/officeDocument/2006/relationships/hyperlink" Target="https://podminky.urs.cz/item/CS_URS_2023_01/997211611" TargetMode="External" /><Relationship Id="rId89" Type="http://schemas.openxmlformats.org/officeDocument/2006/relationships/hyperlink" Target="https://podminky.urs.cz/item/CS_URS_2023_01/997221861" TargetMode="External" /><Relationship Id="rId90" Type="http://schemas.openxmlformats.org/officeDocument/2006/relationships/hyperlink" Target="https://podminky.urs.cz/item/CS_URS_2023_01/997221862" TargetMode="External" /><Relationship Id="rId91" Type="http://schemas.openxmlformats.org/officeDocument/2006/relationships/hyperlink" Target="https://podminky.urs.cz/item/CS_URS_2023_01/997221873" TargetMode="External" /><Relationship Id="rId92" Type="http://schemas.openxmlformats.org/officeDocument/2006/relationships/hyperlink" Target="https://podminky.urs.cz/item/CS_URS_2023_01/997221875" TargetMode="External" /><Relationship Id="rId93" Type="http://schemas.openxmlformats.org/officeDocument/2006/relationships/hyperlink" Target="https://podminky.urs.cz/item/CS_URS_2023_01/998212111" TargetMode="External" /><Relationship Id="rId94" Type="http://schemas.openxmlformats.org/officeDocument/2006/relationships/hyperlink" Target="https://podminky.urs.cz/item/CS_URS_2023_01/711131811" TargetMode="External" /><Relationship Id="rId95" Type="http://schemas.openxmlformats.org/officeDocument/2006/relationships/hyperlink" Target="https://podminky.urs.cz/item/CS_URS_2023_01/711341564" TargetMode="External" /><Relationship Id="rId96" Type="http://schemas.openxmlformats.org/officeDocument/2006/relationships/hyperlink" Target="https://podminky.urs.cz/item/CS_URS_2023_01/711691172" TargetMode="External" /><Relationship Id="rId97" Type="http://schemas.openxmlformats.org/officeDocument/2006/relationships/hyperlink" Target="https://podminky.urs.cz/item/CS_URS_2023_01/220960003" TargetMode="External" /><Relationship Id="rId98" Type="http://schemas.openxmlformats.org/officeDocument/2006/relationships/hyperlink" Target="https://podminky.urs.cz/item/CS_URS_2023_01/228960003" TargetMode="External" /><Relationship Id="rId99" Type="http://schemas.openxmlformats.org/officeDocument/2006/relationships/hyperlink" Target="https://podminky.urs.cz/item/CS_URS_2023_01/460031211" TargetMode="External" /><Relationship Id="rId100" Type="http://schemas.openxmlformats.org/officeDocument/2006/relationships/hyperlink" Target="https://podminky.urs.cz/item/CS_URS_2023_01/012203000" TargetMode="External" /><Relationship Id="rId101" Type="http://schemas.openxmlformats.org/officeDocument/2006/relationships/hyperlink" Target="https://podminky.urs.cz/item/CS_URS_2023_01/012303000" TargetMode="External" /><Relationship Id="rId102" Type="http://schemas.openxmlformats.org/officeDocument/2006/relationships/hyperlink" Target="https://podminky.urs.cz/item/CS_URS_2023_01/013244000" TargetMode="External" /><Relationship Id="rId103" Type="http://schemas.openxmlformats.org/officeDocument/2006/relationships/hyperlink" Target="https://podminky.urs.cz/item/CS_URS_2023_01/013254000" TargetMode="External" /><Relationship Id="rId104" Type="http://schemas.openxmlformats.org/officeDocument/2006/relationships/hyperlink" Target="https://podminky.urs.cz/item/CS_URS_2023_01/022002000" TargetMode="External" /><Relationship Id="rId105" Type="http://schemas.openxmlformats.org/officeDocument/2006/relationships/hyperlink" Target="https://podminky.urs.cz/item/CS_URS_2023_01/032103000" TargetMode="External" /><Relationship Id="rId106" Type="http://schemas.openxmlformats.org/officeDocument/2006/relationships/hyperlink" Target="https://podminky.urs.cz/item/CS_URS_2023_01/042903000" TargetMode="External" /><Relationship Id="rId107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RUSAR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Most M1 Sluneční, Šumperk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14. 3. 2023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6.5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 181 - Přechodné doprav...'!J30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'SO 181 - Přechodné doprav...'!P120</f>
        <v>0</v>
      </c>
      <c r="AV95" s="111">
        <f>'SO 181 - Přechodné doprav...'!J33</f>
        <v>0</v>
      </c>
      <c r="AW95" s="111">
        <f>'SO 181 - Přechodné doprav...'!J34</f>
        <v>0</v>
      </c>
      <c r="AX95" s="111">
        <f>'SO 181 - Přechodné doprav...'!J35</f>
        <v>0</v>
      </c>
      <c r="AY95" s="111">
        <f>'SO 181 - Přechodné doprav...'!J36</f>
        <v>0</v>
      </c>
      <c r="AZ95" s="111">
        <f>'SO 181 - Přechodné doprav...'!F33</f>
        <v>0</v>
      </c>
      <c r="BA95" s="111">
        <f>'SO 181 - Přechodné doprav...'!F34</f>
        <v>0</v>
      </c>
      <c r="BB95" s="111">
        <f>'SO 181 - Přechodné doprav...'!F35</f>
        <v>0</v>
      </c>
      <c r="BC95" s="111">
        <f>'SO 181 - Přechodné doprav...'!F36</f>
        <v>0</v>
      </c>
      <c r="BD95" s="113">
        <f>'SO 181 - Přechodné doprav...'!F37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7" customFormat="1" ht="16.5" customHeight="1">
      <c r="A96" s="103" t="s">
        <v>77</v>
      </c>
      <c r="B96" s="104"/>
      <c r="C96" s="105"/>
      <c r="D96" s="106" t="s">
        <v>84</v>
      </c>
      <c r="E96" s="106"/>
      <c r="F96" s="106"/>
      <c r="G96" s="106"/>
      <c r="H96" s="106"/>
      <c r="I96" s="107"/>
      <c r="J96" s="106" t="s">
        <v>85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'SO 201 - Most'!J30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80</v>
      </c>
      <c r="AR96" s="104"/>
      <c r="AS96" s="115">
        <v>0</v>
      </c>
      <c r="AT96" s="116">
        <f>ROUND(SUM(AV96:AW96),2)</f>
        <v>0</v>
      </c>
      <c r="AU96" s="117">
        <f>'SO 201 - Most'!P136</f>
        <v>0</v>
      </c>
      <c r="AV96" s="116">
        <f>'SO 201 - Most'!J33</f>
        <v>0</v>
      </c>
      <c r="AW96" s="116">
        <f>'SO 201 - Most'!J34</f>
        <v>0</v>
      </c>
      <c r="AX96" s="116">
        <f>'SO 201 - Most'!J35</f>
        <v>0</v>
      </c>
      <c r="AY96" s="116">
        <f>'SO 201 - Most'!J36</f>
        <v>0</v>
      </c>
      <c r="AZ96" s="116">
        <f>'SO 201 - Most'!F33</f>
        <v>0</v>
      </c>
      <c r="BA96" s="116">
        <f>'SO 201 - Most'!F34</f>
        <v>0</v>
      </c>
      <c r="BB96" s="116">
        <f>'SO 201 - Most'!F35</f>
        <v>0</v>
      </c>
      <c r="BC96" s="116">
        <f>'SO 201 - Most'!F36</f>
        <v>0</v>
      </c>
      <c r="BD96" s="118">
        <f>'SO 201 - Most'!F37</f>
        <v>0</v>
      </c>
      <c r="BE96" s="7"/>
      <c r="BT96" s="114" t="s">
        <v>81</v>
      </c>
      <c r="BV96" s="114" t="s">
        <v>75</v>
      </c>
      <c r="BW96" s="114" t="s">
        <v>86</v>
      </c>
      <c r="BX96" s="114" t="s">
        <v>4</v>
      </c>
      <c r="CL96" s="114" t="s">
        <v>1</v>
      </c>
      <c r="CM96" s="114" t="s">
        <v>83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81 - Přechodné doprav...'!C2" display="/"/>
    <hyperlink ref="A96" location="'SO 201 - Mo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87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Most M1 Sluneční, Šumperk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14. 3. 2023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ROUND((SUM(BE120:BE158)),  2)</f>
        <v>0</v>
      </c>
      <c r="G33" s="37"/>
      <c r="H33" s="37"/>
      <c r="I33" s="127">
        <v>0.20999999999999999</v>
      </c>
      <c r="J33" s="126">
        <f>ROUND(((SUM(BE120:BE158))*I33),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ROUND((SUM(BF120:BF158)),  2)</f>
        <v>0</v>
      </c>
      <c r="G34" s="37"/>
      <c r="H34" s="37"/>
      <c r="I34" s="127">
        <v>0.14999999999999999</v>
      </c>
      <c r="J34" s="126">
        <f>ROUND(((SUM(BF120:BF158))*I34),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ROUND((SUM(BG120:BG158)),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ROUND((SUM(BH120:BH158)),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ROUND((SUM(BI120:BI158)),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Most M1 Sluneční, Šumperk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181 - Přechodné dopravní značení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14. 3. 2023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91</v>
      </c>
      <c r="D94" s="128"/>
      <c r="E94" s="128"/>
      <c r="F94" s="128"/>
      <c r="G94" s="128"/>
      <c r="H94" s="128"/>
      <c r="I94" s="128"/>
      <c r="J94" s="137" t="s">
        <v>92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93</v>
      </c>
      <c r="D96" s="37"/>
      <c r="E96" s="37"/>
      <c r="F96" s="37"/>
      <c r="G96" s="37"/>
      <c r="H96" s="37"/>
      <c r="I96" s="37"/>
      <c r="J96" s="95">
        <f>J120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94</v>
      </c>
    </row>
    <row r="97" s="9" customFormat="1" ht="24.96" customHeight="1">
      <c r="A97" s="9"/>
      <c r="B97" s="139"/>
      <c r="C97" s="9"/>
      <c r="D97" s="140" t="s">
        <v>95</v>
      </c>
      <c r="E97" s="141"/>
      <c r="F97" s="141"/>
      <c r="G97" s="141"/>
      <c r="H97" s="141"/>
      <c r="I97" s="141"/>
      <c r="J97" s="142">
        <f>J121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96</v>
      </c>
      <c r="E98" s="145"/>
      <c r="F98" s="145"/>
      <c r="G98" s="145"/>
      <c r="H98" s="145"/>
      <c r="I98" s="145"/>
      <c r="J98" s="146">
        <f>J122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9"/>
      <c r="C99" s="9"/>
      <c r="D99" s="140" t="s">
        <v>97</v>
      </c>
      <c r="E99" s="141"/>
      <c r="F99" s="141"/>
      <c r="G99" s="141"/>
      <c r="H99" s="141"/>
      <c r="I99" s="141"/>
      <c r="J99" s="142">
        <f>J153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3"/>
      <c r="C100" s="10"/>
      <c r="D100" s="144" t="s">
        <v>98</v>
      </c>
      <c r="E100" s="145"/>
      <c r="F100" s="145"/>
      <c r="G100" s="145"/>
      <c r="H100" s="145"/>
      <c r="I100" s="145"/>
      <c r="J100" s="146">
        <f>J154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99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0" t="str">
        <f>E7</f>
        <v>Most M1 Sluneční, Šumperk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88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66" t="str">
        <f>E9</f>
        <v>SO 181 - Přechodné dopravní značení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7"/>
      <c r="E114" s="37"/>
      <c r="F114" s="26" t="str">
        <f>F12</f>
        <v xml:space="preserve"> </v>
      </c>
      <c r="G114" s="37"/>
      <c r="H114" s="37"/>
      <c r="I114" s="31" t="s">
        <v>22</v>
      </c>
      <c r="J114" s="68" t="str">
        <f>IF(J12="","",J12)</f>
        <v>14. 3. 2023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7"/>
      <c r="E116" s="37"/>
      <c r="F116" s="26" t="str">
        <f>E15</f>
        <v xml:space="preserve"> </v>
      </c>
      <c r="G116" s="37"/>
      <c r="H116" s="37"/>
      <c r="I116" s="31" t="s">
        <v>29</v>
      </c>
      <c r="J116" s="35" t="str">
        <f>E21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7"/>
      <c r="E117" s="37"/>
      <c r="F117" s="26" t="str">
        <f>IF(E18="","",E18)</f>
        <v>Vyplň údaj</v>
      </c>
      <c r="G117" s="37"/>
      <c r="H117" s="37"/>
      <c r="I117" s="31" t="s">
        <v>31</v>
      </c>
      <c r="J117" s="35" t="str">
        <f>E24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47"/>
      <c r="B119" s="148"/>
      <c r="C119" s="149" t="s">
        <v>100</v>
      </c>
      <c r="D119" s="150" t="s">
        <v>58</v>
      </c>
      <c r="E119" s="150" t="s">
        <v>54</v>
      </c>
      <c r="F119" s="150" t="s">
        <v>55</v>
      </c>
      <c r="G119" s="150" t="s">
        <v>101</v>
      </c>
      <c r="H119" s="150" t="s">
        <v>102</v>
      </c>
      <c r="I119" s="150" t="s">
        <v>103</v>
      </c>
      <c r="J119" s="150" t="s">
        <v>92</v>
      </c>
      <c r="K119" s="151" t="s">
        <v>104</v>
      </c>
      <c r="L119" s="152"/>
      <c r="M119" s="85" t="s">
        <v>1</v>
      </c>
      <c r="N119" s="86" t="s">
        <v>37</v>
      </c>
      <c r="O119" s="86" t="s">
        <v>105</v>
      </c>
      <c r="P119" s="86" t="s">
        <v>106</v>
      </c>
      <c r="Q119" s="86" t="s">
        <v>107</v>
      </c>
      <c r="R119" s="86" t="s">
        <v>108</v>
      </c>
      <c r="S119" s="86" t="s">
        <v>109</v>
      </c>
      <c r="T119" s="87" t="s">
        <v>110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="2" customFormat="1" ht="22.8" customHeight="1">
      <c r="A120" s="37"/>
      <c r="B120" s="38"/>
      <c r="C120" s="92" t="s">
        <v>111</v>
      </c>
      <c r="D120" s="37"/>
      <c r="E120" s="37"/>
      <c r="F120" s="37"/>
      <c r="G120" s="37"/>
      <c r="H120" s="37"/>
      <c r="I120" s="37"/>
      <c r="J120" s="153">
        <f>BK120</f>
        <v>0</v>
      </c>
      <c r="K120" s="37"/>
      <c r="L120" s="38"/>
      <c r="M120" s="88"/>
      <c r="N120" s="72"/>
      <c r="O120" s="89"/>
      <c r="P120" s="154">
        <f>P121+P153</f>
        <v>0</v>
      </c>
      <c r="Q120" s="89"/>
      <c r="R120" s="154">
        <f>R121+R153</f>
        <v>0</v>
      </c>
      <c r="S120" s="89"/>
      <c r="T120" s="155">
        <f>T121+T153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72</v>
      </c>
      <c r="AU120" s="18" t="s">
        <v>94</v>
      </c>
      <c r="BK120" s="156">
        <f>BK121+BK153</f>
        <v>0</v>
      </c>
    </row>
    <row r="121" s="12" customFormat="1" ht="25.92" customHeight="1">
      <c r="A121" s="12"/>
      <c r="B121" s="157"/>
      <c r="C121" s="12"/>
      <c r="D121" s="158" t="s">
        <v>72</v>
      </c>
      <c r="E121" s="159" t="s">
        <v>112</v>
      </c>
      <c r="F121" s="159" t="s">
        <v>113</v>
      </c>
      <c r="G121" s="12"/>
      <c r="H121" s="12"/>
      <c r="I121" s="160"/>
      <c r="J121" s="161">
        <f>BK121</f>
        <v>0</v>
      </c>
      <c r="K121" s="12"/>
      <c r="L121" s="157"/>
      <c r="M121" s="162"/>
      <c r="N121" s="163"/>
      <c r="O121" s="163"/>
      <c r="P121" s="164">
        <f>P122</f>
        <v>0</v>
      </c>
      <c r="Q121" s="163"/>
      <c r="R121" s="164">
        <f>R122</f>
        <v>0</v>
      </c>
      <c r="S121" s="163"/>
      <c r="T121" s="165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81</v>
      </c>
      <c r="AT121" s="166" t="s">
        <v>72</v>
      </c>
      <c r="AU121" s="166" t="s">
        <v>73</v>
      </c>
      <c r="AY121" s="158" t="s">
        <v>114</v>
      </c>
      <c r="BK121" s="167">
        <f>BK122</f>
        <v>0</v>
      </c>
    </row>
    <row r="122" s="12" customFormat="1" ht="22.8" customHeight="1">
      <c r="A122" s="12"/>
      <c r="B122" s="157"/>
      <c r="C122" s="12"/>
      <c r="D122" s="158" t="s">
        <v>72</v>
      </c>
      <c r="E122" s="168" t="s">
        <v>115</v>
      </c>
      <c r="F122" s="168" t="s">
        <v>116</v>
      </c>
      <c r="G122" s="12"/>
      <c r="H122" s="12"/>
      <c r="I122" s="160"/>
      <c r="J122" s="169">
        <f>BK122</f>
        <v>0</v>
      </c>
      <c r="K122" s="12"/>
      <c r="L122" s="157"/>
      <c r="M122" s="162"/>
      <c r="N122" s="163"/>
      <c r="O122" s="163"/>
      <c r="P122" s="164">
        <f>SUM(P123:P152)</f>
        <v>0</v>
      </c>
      <c r="Q122" s="163"/>
      <c r="R122" s="164">
        <f>SUM(R123:R152)</f>
        <v>0</v>
      </c>
      <c r="S122" s="163"/>
      <c r="T122" s="165">
        <f>SUM(T123:T152)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81</v>
      </c>
      <c r="AT122" s="166" t="s">
        <v>72</v>
      </c>
      <c r="AU122" s="166" t="s">
        <v>81</v>
      </c>
      <c r="AY122" s="158" t="s">
        <v>114</v>
      </c>
      <c r="BK122" s="167">
        <f>SUM(BK123:BK152)</f>
        <v>0</v>
      </c>
    </row>
    <row r="123" s="2" customFormat="1" ht="24.15" customHeight="1">
      <c r="A123" s="37"/>
      <c r="B123" s="170"/>
      <c r="C123" s="171" t="s">
        <v>81</v>
      </c>
      <c r="D123" s="171" t="s">
        <v>117</v>
      </c>
      <c r="E123" s="172" t="s">
        <v>118</v>
      </c>
      <c r="F123" s="173" t="s">
        <v>119</v>
      </c>
      <c r="G123" s="174" t="s">
        <v>120</v>
      </c>
      <c r="H123" s="175">
        <v>5</v>
      </c>
      <c r="I123" s="176"/>
      <c r="J123" s="177">
        <f>ROUND(I123*H123,2)</f>
        <v>0</v>
      </c>
      <c r="K123" s="173" t="s">
        <v>121</v>
      </c>
      <c r="L123" s="38"/>
      <c r="M123" s="178" t="s">
        <v>1</v>
      </c>
      <c r="N123" s="179" t="s">
        <v>38</v>
      </c>
      <c r="O123" s="76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2" t="s">
        <v>122</v>
      </c>
      <c r="AT123" s="182" t="s">
        <v>117</v>
      </c>
      <c r="AU123" s="182" t="s">
        <v>83</v>
      </c>
      <c r="AY123" s="18" t="s">
        <v>114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8" t="s">
        <v>81</v>
      </c>
      <c r="BK123" s="183">
        <f>ROUND(I123*H123,2)</f>
        <v>0</v>
      </c>
      <c r="BL123" s="18" t="s">
        <v>122</v>
      </c>
      <c r="BM123" s="182" t="s">
        <v>123</v>
      </c>
    </row>
    <row r="124" s="2" customFormat="1">
      <c r="A124" s="37"/>
      <c r="B124" s="38"/>
      <c r="C124" s="37"/>
      <c r="D124" s="184" t="s">
        <v>124</v>
      </c>
      <c r="E124" s="37"/>
      <c r="F124" s="185" t="s">
        <v>125</v>
      </c>
      <c r="G124" s="37"/>
      <c r="H124" s="37"/>
      <c r="I124" s="186"/>
      <c r="J124" s="37"/>
      <c r="K124" s="37"/>
      <c r="L124" s="38"/>
      <c r="M124" s="187"/>
      <c r="N124" s="188"/>
      <c r="O124" s="76"/>
      <c r="P124" s="76"/>
      <c r="Q124" s="76"/>
      <c r="R124" s="76"/>
      <c r="S124" s="76"/>
      <c r="T124" s="7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124</v>
      </c>
      <c r="AU124" s="18" t="s">
        <v>83</v>
      </c>
    </row>
    <row r="125" s="2" customFormat="1">
      <c r="A125" s="37"/>
      <c r="B125" s="38"/>
      <c r="C125" s="37"/>
      <c r="D125" s="189" t="s">
        <v>126</v>
      </c>
      <c r="E125" s="37"/>
      <c r="F125" s="190" t="s">
        <v>127</v>
      </c>
      <c r="G125" s="37"/>
      <c r="H125" s="37"/>
      <c r="I125" s="186"/>
      <c r="J125" s="37"/>
      <c r="K125" s="37"/>
      <c r="L125" s="38"/>
      <c r="M125" s="187"/>
      <c r="N125" s="188"/>
      <c r="O125" s="76"/>
      <c r="P125" s="76"/>
      <c r="Q125" s="76"/>
      <c r="R125" s="76"/>
      <c r="S125" s="76"/>
      <c r="T125" s="7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126</v>
      </c>
      <c r="AU125" s="18" t="s">
        <v>83</v>
      </c>
    </row>
    <row r="126" s="13" customFormat="1">
      <c r="A126" s="13"/>
      <c r="B126" s="191"/>
      <c r="C126" s="13"/>
      <c r="D126" s="184" t="s">
        <v>128</v>
      </c>
      <c r="E126" s="192" t="s">
        <v>1</v>
      </c>
      <c r="F126" s="193" t="s">
        <v>129</v>
      </c>
      <c r="G126" s="13"/>
      <c r="H126" s="194">
        <v>5</v>
      </c>
      <c r="I126" s="195"/>
      <c r="J126" s="13"/>
      <c r="K126" s="13"/>
      <c r="L126" s="191"/>
      <c r="M126" s="196"/>
      <c r="N126" s="197"/>
      <c r="O126" s="197"/>
      <c r="P126" s="197"/>
      <c r="Q126" s="197"/>
      <c r="R126" s="197"/>
      <c r="S126" s="197"/>
      <c r="T126" s="19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2" t="s">
        <v>128</v>
      </c>
      <c r="AU126" s="192" t="s">
        <v>83</v>
      </c>
      <c r="AV126" s="13" t="s">
        <v>83</v>
      </c>
      <c r="AW126" s="13" t="s">
        <v>30</v>
      </c>
      <c r="AX126" s="13" t="s">
        <v>81</v>
      </c>
      <c r="AY126" s="192" t="s">
        <v>114</v>
      </c>
    </row>
    <row r="127" s="2" customFormat="1" ht="24.15" customHeight="1">
      <c r="A127" s="37"/>
      <c r="B127" s="170"/>
      <c r="C127" s="171" t="s">
        <v>83</v>
      </c>
      <c r="D127" s="171" t="s">
        <v>117</v>
      </c>
      <c r="E127" s="172" t="s">
        <v>130</v>
      </c>
      <c r="F127" s="173" t="s">
        <v>131</v>
      </c>
      <c r="G127" s="174" t="s">
        <v>120</v>
      </c>
      <c r="H127" s="175">
        <v>600</v>
      </c>
      <c r="I127" s="176"/>
      <c r="J127" s="177">
        <f>ROUND(I127*H127,2)</f>
        <v>0</v>
      </c>
      <c r="K127" s="173" t="s">
        <v>121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122</v>
      </c>
      <c r="AT127" s="182" t="s">
        <v>117</v>
      </c>
      <c r="AU127" s="182" t="s">
        <v>83</v>
      </c>
      <c r="AY127" s="18" t="s">
        <v>114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122</v>
      </c>
      <c r="BM127" s="182" t="s">
        <v>132</v>
      </c>
    </row>
    <row r="128" s="2" customFormat="1">
      <c r="A128" s="37"/>
      <c r="B128" s="38"/>
      <c r="C128" s="37"/>
      <c r="D128" s="184" t="s">
        <v>124</v>
      </c>
      <c r="E128" s="37"/>
      <c r="F128" s="185" t="s">
        <v>133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124</v>
      </c>
      <c r="AU128" s="18" t="s">
        <v>83</v>
      </c>
    </row>
    <row r="129" s="2" customFormat="1">
      <c r="A129" s="37"/>
      <c r="B129" s="38"/>
      <c r="C129" s="37"/>
      <c r="D129" s="189" t="s">
        <v>126</v>
      </c>
      <c r="E129" s="37"/>
      <c r="F129" s="190" t="s">
        <v>134</v>
      </c>
      <c r="G129" s="37"/>
      <c r="H129" s="37"/>
      <c r="I129" s="186"/>
      <c r="J129" s="37"/>
      <c r="K129" s="37"/>
      <c r="L129" s="38"/>
      <c r="M129" s="187"/>
      <c r="N129" s="188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126</v>
      </c>
      <c r="AU129" s="18" t="s">
        <v>83</v>
      </c>
    </row>
    <row r="130" s="13" customFormat="1">
      <c r="A130" s="13"/>
      <c r="B130" s="191"/>
      <c r="C130" s="13"/>
      <c r="D130" s="184" t="s">
        <v>128</v>
      </c>
      <c r="E130" s="192" t="s">
        <v>1</v>
      </c>
      <c r="F130" s="193" t="s">
        <v>135</v>
      </c>
      <c r="G130" s="13"/>
      <c r="H130" s="194">
        <v>600</v>
      </c>
      <c r="I130" s="195"/>
      <c r="J130" s="13"/>
      <c r="K130" s="13"/>
      <c r="L130" s="191"/>
      <c r="M130" s="196"/>
      <c r="N130" s="197"/>
      <c r="O130" s="197"/>
      <c r="P130" s="197"/>
      <c r="Q130" s="197"/>
      <c r="R130" s="197"/>
      <c r="S130" s="197"/>
      <c r="T130" s="19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2" t="s">
        <v>128</v>
      </c>
      <c r="AU130" s="192" t="s">
        <v>83</v>
      </c>
      <c r="AV130" s="13" t="s">
        <v>83</v>
      </c>
      <c r="AW130" s="13" t="s">
        <v>30</v>
      </c>
      <c r="AX130" s="13" t="s">
        <v>81</v>
      </c>
      <c r="AY130" s="192" t="s">
        <v>114</v>
      </c>
    </row>
    <row r="131" s="2" customFormat="1" ht="24.15" customHeight="1">
      <c r="A131" s="37"/>
      <c r="B131" s="170"/>
      <c r="C131" s="171" t="s">
        <v>136</v>
      </c>
      <c r="D131" s="171" t="s">
        <v>117</v>
      </c>
      <c r="E131" s="172" t="s">
        <v>137</v>
      </c>
      <c r="F131" s="173" t="s">
        <v>138</v>
      </c>
      <c r="G131" s="174" t="s">
        <v>120</v>
      </c>
      <c r="H131" s="175">
        <v>31</v>
      </c>
      <c r="I131" s="176"/>
      <c r="J131" s="177">
        <f>ROUND(I131*H131,2)</f>
        <v>0</v>
      </c>
      <c r="K131" s="173" t="s">
        <v>121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122</v>
      </c>
      <c r="AT131" s="182" t="s">
        <v>117</v>
      </c>
      <c r="AU131" s="182" t="s">
        <v>83</v>
      </c>
      <c r="AY131" s="18" t="s">
        <v>114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122</v>
      </c>
      <c r="BM131" s="182" t="s">
        <v>139</v>
      </c>
    </row>
    <row r="132" s="2" customFormat="1">
      <c r="A132" s="37"/>
      <c r="B132" s="38"/>
      <c r="C132" s="37"/>
      <c r="D132" s="184" t="s">
        <v>124</v>
      </c>
      <c r="E132" s="37"/>
      <c r="F132" s="185" t="s">
        <v>140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124</v>
      </c>
      <c r="AU132" s="18" t="s">
        <v>83</v>
      </c>
    </row>
    <row r="133" s="2" customFormat="1">
      <c r="A133" s="37"/>
      <c r="B133" s="38"/>
      <c r="C133" s="37"/>
      <c r="D133" s="189" t="s">
        <v>126</v>
      </c>
      <c r="E133" s="37"/>
      <c r="F133" s="190" t="s">
        <v>141</v>
      </c>
      <c r="G133" s="37"/>
      <c r="H133" s="37"/>
      <c r="I133" s="186"/>
      <c r="J133" s="37"/>
      <c r="K133" s="37"/>
      <c r="L133" s="38"/>
      <c r="M133" s="187"/>
      <c r="N133" s="188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126</v>
      </c>
      <c r="AU133" s="18" t="s">
        <v>83</v>
      </c>
    </row>
    <row r="134" s="13" customFormat="1">
      <c r="A134" s="13"/>
      <c r="B134" s="191"/>
      <c r="C134" s="13"/>
      <c r="D134" s="184" t="s">
        <v>128</v>
      </c>
      <c r="E134" s="192" t="s">
        <v>1</v>
      </c>
      <c r="F134" s="193" t="s">
        <v>142</v>
      </c>
      <c r="G134" s="13"/>
      <c r="H134" s="194">
        <v>31</v>
      </c>
      <c r="I134" s="195"/>
      <c r="J134" s="13"/>
      <c r="K134" s="13"/>
      <c r="L134" s="191"/>
      <c r="M134" s="196"/>
      <c r="N134" s="197"/>
      <c r="O134" s="197"/>
      <c r="P134" s="197"/>
      <c r="Q134" s="197"/>
      <c r="R134" s="197"/>
      <c r="S134" s="197"/>
      <c r="T134" s="19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2" t="s">
        <v>128</v>
      </c>
      <c r="AU134" s="192" t="s">
        <v>83</v>
      </c>
      <c r="AV134" s="13" t="s">
        <v>83</v>
      </c>
      <c r="AW134" s="13" t="s">
        <v>30</v>
      </c>
      <c r="AX134" s="13" t="s">
        <v>81</v>
      </c>
      <c r="AY134" s="192" t="s">
        <v>114</v>
      </c>
    </row>
    <row r="135" s="2" customFormat="1" ht="24.15" customHeight="1">
      <c r="A135" s="37"/>
      <c r="B135" s="170"/>
      <c r="C135" s="171" t="s">
        <v>122</v>
      </c>
      <c r="D135" s="171" t="s">
        <v>117</v>
      </c>
      <c r="E135" s="172" t="s">
        <v>143</v>
      </c>
      <c r="F135" s="173" t="s">
        <v>144</v>
      </c>
      <c r="G135" s="174" t="s">
        <v>120</v>
      </c>
      <c r="H135" s="175">
        <v>3720</v>
      </c>
      <c r="I135" s="176"/>
      <c r="J135" s="177">
        <f>ROUND(I135*H135,2)</f>
        <v>0</v>
      </c>
      <c r="K135" s="173" t="s">
        <v>121</v>
      </c>
      <c r="L135" s="38"/>
      <c r="M135" s="178" t="s">
        <v>1</v>
      </c>
      <c r="N135" s="179" t="s">
        <v>38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122</v>
      </c>
      <c r="AT135" s="182" t="s">
        <v>117</v>
      </c>
      <c r="AU135" s="182" t="s">
        <v>83</v>
      </c>
      <c r="AY135" s="18" t="s">
        <v>114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81</v>
      </c>
      <c r="BK135" s="183">
        <f>ROUND(I135*H135,2)</f>
        <v>0</v>
      </c>
      <c r="BL135" s="18" t="s">
        <v>122</v>
      </c>
      <c r="BM135" s="182" t="s">
        <v>145</v>
      </c>
    </row>
    <row r="136" s="2" customFormat="1">
      <c r="A136" s="37"/>
      <c r="B136" s="38"/>
      <c r="C136" s="37"/>
      <c r="D136" s="184" t="s">
        <v>124</v>
      </c>
      <c r="E136" s="37"/>
      <c r="F136" s="185" t="s">
        <v>146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124</v>
      </c>
      <c r="AU136" s="18" t="s">
        <v>83</v>
      </c>
    </row>
    <row r="137" s="2" customFormat="1">
      <c r="A137" s="37"/>
      <c r="B137" s="38"/>
      <c r="C137" s="37"/>
      <c r="D137" s="189" t="s">
        <v>126</v>
      </c>
      <c r="E137" s="37"/>
      <c r="F137" s="190" t="s">
        <v>147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126</v>
      </c>
      <c r="AU137" s="18" t="s">
        <v>83</v>
      </c>
    </row>
    <row r="138" s="13" customFormat="1">
      <c r="A138" s="13"/>
      <c r="B138" s="191"/>
      <c r="C138" s="13"/>
      <c r="D138" s="184" t="s">
        <v>128</v>
      </c>
      <c r="E138" s="192" t="s">
        <v>1</v>
      </c>
      <c r="F138" s="193" t="s">
        <v>148</v>
      </c>
      <c r="G138" s="13"/>
      <c r="H138" s="194">
        <v>3720</v>
      </c>
      <c r="I138" s="195"/>
      <c r="J138" s="13"/>
      <c r="K138" s="13"/>
      <c r="L138" s="191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2" t="s">
        <v>128</v>
      </c>
      <c r="AU138" s="192" t="s">
        <v>83</v>
      </c>
      <c r="AV138" s="13" t="s">
        <v>83</v>
      </c>
      <c r="AW138" s="13" t="s">
        <v>30</v>
      </c>
      <c r="AX138" s="13" t="s">
        <v>81</v>
      </c>
      <c r="AY138" s="192" t="s">
        <v>114</v>
      </c>
    </row>
    <row r="139" s="2" customFormat="1" ht="24.15" customHeight="1">
      <c r="A139" s="37"/>
      <c r="B139" s="170"/>
      <c r="C139" s="171" t="s">
        <v>149</v>
      </c>
      <c r="D139" s="171" t="s">
        <v>117</v>
      </c>
      <c r="E139" s="172" t="s">
        <v>150</v>
      </c>
      <c r="F139" s="173" t="s">
        <v>151</v>
      </c>
      <c r="G139" s="174" t="s">
        <v>120</v>
      </c>
      <c r="H139" s="175">
        <v>3</v>
      </c>
      <c r="I139" s="176"/>
      <c r="J139" s="177">
        <f>ROUND(I139*H139,2)</f>
        <v>0</v>
      </c>
      <c r="K139" s="173" t="s">
        <v>121</v>
      </c>
      <c r="L139" s="38"/>
      <c r="M139" s="178" t="s">
        <v>1</v>
      </c>
      <c r="N139" s="179" t="s">
        <v>38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122</v>
      </c>
      <c r="AT139" s="182" t="s">
        <v>117</v>
      </c>
      <c r="AU139" s="182" t="s">
        <v>83</v>
      </c>
      <c r="AY139" s="18" t="s">
        <v>114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81</v>
      </c>
      <c r="BK139" s="183">
        <f>ROUND(I139*H139,2)</f>
        <v>0</v>
      </c>
      <c r="BL139" s="18" t="s">
        <v>122</v>
      </c>
      <c r="BM139" s="182" t="s">
        <v>152</v>
      </c>
    </row>
    <row r="140" s="2" customFormat="1">
      <c r="A140" s="37"/>
      <c r="B140" s="38"/>
      <c r="C140" s="37"/>
      <c r="D140" s="184" t="s">
        <v>124</v>
      </c>
      <c r="E140" s="37"/>
      <c r="F140" s="185" t="s">
        <v>153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124</v>
      </c>
      <c r="AU140" s="18" t="s">
        <v>83</v>
      </c>
    </row>
    <row r="141" s="2" customFormat="1">
      <c r="A141" s="37"/>
      <c r="B141" s="38"/>
      <c r="C141" s="37"/>
      <c r="D141" s="189" t="s">
        <v>126</v>
      </c>
      <c r="E141" s="37"/>
      <c r="F141" s="190" t="s">
        <v>154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126</v>
      </c>
      <c r="AU141" s="18" t="s">
        <v>83</v>
      </c>
    </row>
    <row r="142" s="13" customFormat="1">
      <c r="A142" s="13"/>
      <c r="B142" s="191"/>
      <c r="C142" s="13"/>
      <c r="D142" s="184" t="s">
        <v>128</v>
      </c>
      <c r="E142" s="192" t="s">
        <v>1</v>
      </c>
      <c r="F142" s="193" t="s">
        <v>155</v>
      </c>
      <c r="G142" s="13"/>
      <c r="H142" s="194">
        <v>3</v>
      </c>
      <c r="I142" s="195"/>
      <c r="J142" s="13"/>
      <c r="K142" s="13"/>
      <c r="L142" s="191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128</v>
      </c>
      <c r="AU142" s="192" t="s">
        <v>83</v>
      </c>
      <c r="AV142" s="13" t="s">
        <v>83</v>
      </c>
      <c r="AW142" s="13" t="s">
        <v>30</v>
      </c>
      <c r="AX142" s="13" t="s">
        <v>81</v>
      </c>
      <c r="AY142" s="192" t="s">
        <v>114</v>
      </c>
    </row>
    <row r="143" s="2" customFormat="1" ht="33" customHeight="1">
      <c r="A143" s="37"/>
      <c r="B143" s="170"/>
      <c r="C143" s="171" t="s">
        <v>156</v>
      </c>
      <c r="D143" s="171" t="s">
        <v>117</v>
      </c>
      <c r="E143" s="172" t="s">
        <v>157</v>
      </c>
      <c r="F143" s="173" t="s">
        <v>158</v>
      </c>
      <c r="G143" s="174" t="s">
        <v>120</v>
      </c>
      <c r="H143" s="175">
        <v>360</v>
      </c>
      <c r="I143" s="176"/>
      <c r="J143" s="177">
        <f>ROUND(I143*H143,2)</f>
        <v>0</v>
      </c>
      <c r="K143" s="173" t="s">
        <v>121</v>
      </c>
      <c r="L143" s="38"/>
      <c r="M143" s="178" t="s">
        <v>1</v>
      </c>
      <c r="N143" s="179" t="s">
        <v>38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122</v>
      </c>
      <c r="AT143" s="182" t="s">
        <v>117</v>
      </c>
      <c r="AU143" s="182" t="s">
        <v>83</v>
      </c>
      <c r="AY143" s="18" t="s">
        <v>114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81</v>
      </c>
      <c r="BK143" s="183">
        <f>ROUND(I143*H143,2)</f>
        <v>0</v>
      </c>
      <c r="BL143" s="18" t="s">
        <v>122</v>
      </c>
      <c r="BM143" s="182" t="s">
        <v>159</v>
      </c>
    </row>
    <row r="144" s="2" customFormat="1">
      <c r="A144" s="37"/>
      <c r="B144" s="38"/>
      <c r="C144" s="37"/>
      <c r="D144" s="184" t="s">
        <v>124</v>
      </c>
      <c r="E144" s="37"/>
      <c r="F144" s="185" t="s">
        <v>160</v>
      </c>
      <c r="G144" s="37"/>
      <c r="H144" s="37"/>
      <c r="I144" s="186"/>
      <c r="J144" s="37"/>
      <c r="K144" s="37"/>
      <c r="L144" s="38"/>
      <c r="M144" s="187"/>
      <c r="N144" s="188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124</v>
      </c>
      <c r="AU144" s="18" t="s">
        <v>83</v>
      </c>
    </row>
    <row r="145" s="2" customFormat="1">
      <c r="A145" s="37"/>
      <c r="B145" s="38"/>
      <c r="C145" s="37"/>
      <c r="D145" s="189" t="s">
        <v>126</v>
      </c>
      <c r="E145" s="37"/>
      <c r="F145" s="190" t="s">
        <v>161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126</v>
      </c>
      <c r="AU145" s="18" t="s">
        <v>83</v>
      </c>
    </row>
    <row r="146" s="13" customFormat="1">
      <c r="A146" s="13"/>
      <c r="B146" s="191"/>
      <c r="C146" s="13"/>
      <c r="D146" s="184" t="s">
        <v>128</v>
      </c>
      <c r="E146" s="192" t="s">
        <v>1</v>
      </c>
      <c r="F146" s="193" t="s">
        <v>162</v>
      </c>
      <c r="G146" s="13"/>
      <c r="H146" s="194">
        <v>360</v>
      </c>
      <c r="I146" s="195"/>
      <c r="J146" s="13"/>
      <c r="K146" s="13"/>
      <c r="L146" s="191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128</v>
      </c>
      <c r="AU146" s="192" t="s">
        <v>83</v>
      </c>
      <c r="AV146" s="13" t="s">
        <v>83</v>
      </c>
      <c r="AW146" s="13" t="s">
        <v>30</v>
      </c>
      <c r="AX146" s="13" t="s">
        <v>81</v>
      </c>
      <c r="AY146" s="192" t="s">
        <v>114</v>
      </c>
    </row>
    <row r="147" s="2" customFormat="1" ht="24.15" customHeight="1">
      <c r="A147" s="37"/>
      <c r="B147" s="170"/>
      <c r="C147" s="171" t="s">
        <v>163</v>
      </c>
      <c r="D147" s="171" t="s">
        <v>117</v>
      </c>
      <c r="E147" s="172" t="s">
        <v>164</v>
      </c>
      <c r="F147" s="173" t="s">
        <v>165</v>
      </c>
      <c r="G147" s="174" t="s">
        <v>120</v>
      </c>
      <c r="H147" s="175">
        <v>10</v>
      </c>
      <c r="I147" s="176"/>
      <c r="J147" s="177">
        <f>ROUND(I147*H147,2)</f>
        <v>0</v>
      </c>
      <c r="K147" s="173" t="s">
        <v>121</v>
      </c>
      <c r="L147" s="38"/>
      <c r="M147" s="178" t="s">
        <v>1</v>
      </c>
      <c r="N147" s="179" t="s">
        <v>38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122</v>
      </c>
      <c r="AT147" s="182" t="s">
        <v>117</v>
      </c>
      <c r="AU147" s="182" t="s">
        <v>83</v>
      </c>
      <c r="AY147" s="18" t="s">
        <v>114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81</v>
      </c>
      <c r="BK147" s="183">
        <f>ROUND(I147*H147,2)</f>
        <v>0</v>
      </c>
      <c r="BL147" s="18" t="s">
        <v>122</v>
      </c>
      <c r="BM147" s="182" t="s">
        <v>166</v>
      </c>
    </row>
    <row r="148" s="2" customFormat="1">
      <c r="A148" s="37"/>
      <c r="B148" s="38"/>
      <c r="C148" s="37"/>
      <c r="D148" s="184" t="s">
        <v>124</v>
      </c>
      <c r="E148" s="37"/>
      <c r="F148" s="185" t="s">
        <v>167</v>
      </c>
      <c r="G148" s="37"/>
      <c r="H148" s="37"/>
      <c r="I148" s="186"/>
      <c r="J148" s="37"/>
      <c r="K148" s="37"/>
      <c r="L148" s="38"/>
      <c r="M148" s="187"/>
      <c r="N148" s="18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124</v>
      </c>
      <c r="AU148" s="18" t="s">
        <v>83</v>
      </c>
    </row>
    <row r="149" s="2" customFormat="1">
      <c r="A149" s="37"/>
      <c r="B149" s="38"/>
      <c r="C149" s="37"/>
      <c r="D149" s="189" t="s">
        <v>126</v>
      </c>
      <c r="E149" s="37"/>
      <c r="F149" s="190" t="s">
        <v>168</v>
      </c>
      <c r="G149" s="37"/>
      <c r="H149" s="37"/>
      <c r="I149" s="186"/>
      <c r="J149" s="37"/>
      <c r="K149" s="37"/>
      <c r="L149" s="38"/>
      <c r="M149" s="187"/>
      <c r="N149" s="188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126</v>
      </c>
      <c r="AU149" s="18" t="s">
        <v>83</v>
      </c>
    </row>
    <row r="150" s="2" customFormat="1" ht="24.15" customHeight="1">
      <c r="A150" s="37"/>
      <c r="B150" s="170"/>
      <c r="C150" s="171" t="s">
        <v>169</v>
      </c>
      <c r="D150" s="171" t="s">
        <v>117</v>
      </c>
      <c r="E150" s="172" t="s">
        <v>170</v>
      </c>
      <c r="F150" s="173" t="s">
        <v>171</v>
      </c>
      <c r="G150" s="174" t="s">
        <v>120</v>
      </c>
      <c r="H150" s="175">
        <v>10</v>
      </c>
      <c r="I150" s="176"/>
      <c r="J150" s="177">
        <f>ROUND(I150*H150,2)</f>
        <v>0</v>
      </c>
      <c r="K150" s="173" t="s">
        <v>121</v>
      </c>
      <c r="L150" s="38"/>
      <c r="M150" s="178" t="s">
        <v>1</v>
      </c>
      <c r="N150" s="179" t="s">
        <v>38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122</v>
      </c>
      <c r="AT150" s="182" t="s">
        <v>117</v>
      </c>
      <c r="AU150" s="182" t="s">
        <v>83</v>
      </c>
      <c r="AY150" s="18" t="s">
        <v>114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81</v>
      </c>
      <c r="BK150" s="183">
        <f>ROUND(I150*H150,2)</f>
        <v>0</v>
      </c>
      <c r="BL150" s="18" t="s">
        <v>122</v>
      </c>
      <c r="BM150" s="182" t="s">
        <v>172</v>
      </c>
    </row>
    <row r="151" s="2" customFormat="1">
      <c r="A151" s="37"/>
      <c r="B151" s="38"/>
      <c r="C151" s="37"/>
      <c r="D151" s="184" t="s">
        <v>124</v>
      </c>
      <c r="E151" s="37"/>
      <c r="F151" s="185" t="s">
        <v>173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124</v>
      </c>
      <c r="AU151" s="18" t="s">
        <v>83</v>
      </c>
    </row>
    <row r="152" s="2" customFormat="1">
      <c r="A152" s="37"/>
      <c r="B152" s="38"/>
      <c r="C152" s="37"/>
      <c r="D152" s="189" t="s">
        <v>126</v>
      </c>
      <c r="E152" s="37"/>
      <c r="F152" s="190" t="s">
        <v>174</v>
      </c>
      <c r="G152" s="37"/>
      <c r="H152" s="37"/>
      <c r="I152" s="186"/>
      <c r="J152" s="37"/>
      <c r="K152" s="37"/>
      <c r="L152" s="38"/>
      <c r="M152" s="187"/>
      <c r="N152" s="188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126</v>
      </c>
      <c r="AU152" s="18" t="s">
        <v>83</v>
      </c>
    </row>
    <row r="153" s="12" customFormat="1" ht="25.92" customHeight="1">
      <c r="A153" s="12"/>
      <c r="B153" s="157"/>
      <c r="C153" s="12"/>
      <c r="D153" s="158" t="s">
        <v>72</v>
      </c>
      <c r="E153" s="159" t="s">
        <v>175</v>
      </c>
      <c r="F153" s="159" t="s">
        <v>176</v>
      </c>
      <c r="G153" s="12"/>
      <c r="H153" s="12"/>
      <c r="I153" s="160"/>
      <c r="J153" s="161">
        <f>BK153</f>
        <v>0</v>
      </c>
      <c r="K153" s="12"/>
      <c r="L153" s="157"/>
      <c r="M153" s="162"/>
      <c r="N153" s="163"/>
      <c r="O153" s="163"/>
      <c r="P153" s="164">
        <f>P154</f>
        <v>0</v>
      </c>
      <c r="Q153" s="163"/>
      <c r="R153" s="164">
        <f>R154</f>
        <v>0</v>
      </c>
      <c r="S153" s="163"/>
      <c r="T153" s="165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8" t="s">
        <v>149</v>
      </c>
      <c r="AT153" s="166" t="s">
        <v>72</v>
      </c>
      <c r="AU153" s="166" t="s">
        <v>73</v>
      </c>
      <c r="AY153" s="158" t="s">
        <v>114</v>
      </c>
      <c r="BK153" s="167">
        <f>BK154</f>
        <v>0</v>
      </c>
    </row>
    <row r="154" s="12" customFormat="1" ht="22.8" customHeight="1">
      <c r="A154" s="12"/>
      <c r="B154" s="157"/>
      <c r="C154" s="12"/>
      <c r="D154" s="158" t="s">
        <v>72</v>
      </c>
      <c r="E154" s="168" t="s">
        <v>177</v>
      </c>
      <c r="F154" s="168" t="s">
        <v>178</v>
      </c>
      <c r="G154" s="12"/>
      <c r="H154" s="12"/>
      <c r="I154" s="160"/>
      <c r="J154" s="169">
        <f>BK154</f>
        <v>0</v>
      </c>
      <c r="K154" s="12"/>
      <c r="L154" s="157"/>
      <c r="M154" s="162"/>
      <c r="N154" s="163"/>
      <c r="O154" s="163"/>
      <c r="P154" s="164">
        <f>SUM(P155:P158)</f>
        <v>0</v>
      </c>
      <c r="Q154" s="163"/>
      <c r="R154" s="164">
        <f>SUM(R155:R158)</f>
        <v>0</v>
      </c>
      <c r="S154" s="163"/>
      <c r="T154" s="165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8" t="s">
        <v>149</v>
      </c>
      <c r="AT154" s="166" t="s">
        <v>72</v>
      </c>
      <c r="AU154" s="166" t="s">
        <v>81</v>
      </c>
      <c r="AY154" s="158" t="s">
        <v>114</v>
      </c>
      <c r="BK154" s="167">
        <f>SUM(BK155:BK158)</f>
        <v>0</v>
      </c>
    </row>
    <row r="155" s="2" customFormat="1" ht="16.5" customHeight="1">
      <c r="A155" s="37"/>
      <c r="B155" s="170"/>
      <c r="C155" s="171" t="s">
        <v>115</v>
      </c>
      <c r="D155" s="171" t="s">
        <v>117</v>
      </c>
      <c r="E155" s="172" t="s">
        <v>179</v>
      </c>
      <c r="F155" s="173" t="s">
        <v>180</v>
      </c>
      <c r="G155" s="174" t="s">
        <v>181</v>
      </c>
      <c r="H155" s="175">
        <v>2</v>
      </c>
      <c r="I155" s="176"/>
      <c r="J155" s="177">
        <f>ROUND(I155*H155,2)</f>
        <v>0</v>
      </c>
      <c r="K155" s="173" t="s">
        <v>121</v>
      </c>
      <c r="L155" s="38"/>
      <c r="M155" s="178" t="s">
        <v>1</v>
      </c>
      <c r="N155" s="179" t="s">
        <v>38</v>
      </c>
      <c r="O155" s="76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2" t="s">
        <v>182</v>
      </c>
      <c r="AT155" s="182" t="s">
        <v>117</v>
      </c>
      <c r="AU155" s="182" t="s">
        <v>83</v>
      </c>
      <c r="AY155" s="18" t="s">
        <v>114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81</v>
      </c>
      <c r="BK155" s="183">
        <f>ROUND(I155*H155,2)</f>
        <v>0</v>
      </c>
      <c r="BL155" s="18" t="s">
        <v>182</v>
      </c>
      <c r="BM155" s="182" t="s">
        <v>183</v>
      </c>
    </row>
    <row r="156" s="2" customFormat="1">
      <c r="A156" s="37"/>
      <c r="B156" s="38"/>
      <c r="C156" s="37"/>
      <c r="D156" s="184" t="s">
        <v>124</v>
      </c>
      <c r="E156" s="37"/>
      <c r="F156" s="185" t="s">
        <v>180</v>
      </c>
      <c r="G156" s="37"/>
      <c r="H156" s="37"/>
      <c r="I156" s="186"/>
      <c r="J156" s="37"/>
      <c r="K156" s="37"/>
      <c r="L156" s="38"/>
      <c r="M156" s="187"/>
      <c r="N156" s="188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124</v>
      </c>
      <c r="AU156" s="18" t="s">
        <v>83</v>
      </c>
    </row>
    <row r="157" s="2" customFormat="1">
      <c r="A157" s="37"/>
      <c r="B157" s="38"/>
      <c r="C157" s="37"/>
      <c r="D157" s="189" t="s">
        <v>126</v>
      </c>
      <c r="E157" s="37"/>
      <c r="F157" s="190" t="s">
        <v>184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126</v>
      </c>
      <c r="AU157" s="18" t="s">
        <v>83</v>
      </c>
    </row>
    <row r="158" s="13" customFormat="1">
      <c r="A158" s="13"/>
      <c r="B158" s="191"/>
      <c r="C158" s="13"/>
      <c r="D158" s="184" t="s">
        <v>128</v>
      </c>
      <c r="E158" s="192" t="s">
        <v>1</v>
      </c>
      <c r="F158" s="193" t="s">
        <v>185</v>
      </c>
      <c r="G158" s="13"/>
      <c r="H158" s="194">
        <v>2</v>
      </c>
      <c r="I158" s="195"/>
      <c r="J158" s="13"/>
      <c r="K158" s="13"/>
      <c r="L158" s="191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2" t="s">
        <v>128</v>
      </c>
      <c r="AU158" s="192" t="s">
        <v>83</v>
      </c>
      <c r="AV158" s="13" t="s">
        <v>83</v>
      </c>
      <c r="AW158" s="13" t="s">
        <v>30</v>
      </c>
      <c r="AX158" s="13" t="s">
        <v>81</v>
      </c>
      <c r="AY158" s="192" t="s">
        <v>114</v>
      </c>
    </row>
    <row r="159" s="2" customFormat="1" ht="6.96" customHeight="1">
      <c r="A159" s="37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38"/>
      <c r="M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autoFilter ref="C119:K15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5" r:id="rId1" display="https://podminky.urs.cz/item/CS_URS_2023_01/913111115"/>
    <hyperlink ref="F129" r:id="rId2" display="https://podminky.urs.cz/item/CS_URS_2023_01/913111215"/>
    <hyperlink ref="F133" r:id="rId3" display="https://podminky.urs.cz/item/CS_URS_2023_01/913121111"/>
    <hyperlink ref="F137" r:id="rId4" display="https://podminky.urs.cz/item/CS_URS_2023_01/913121211"/>
    <hyperlink ref="F141" r:id="rId5" display="https://podminky.urs.cz/item/CS_URS_2023_01/913221111"/>
    <hyperlink ref="F145" r:id="rId6" display="https://podminky.urs.cz/item/CS_URS_2023_01/913221211"/>
    <hyperlink ref="F149" r:id="rId7" display="https://podminky.urs.cz/item/CS_URS_2023_01/913921131"/>
    <hyperlink ref="F152" r:id="rId8" display="https://podminky.urs.cz/item/CS_URS_2023_01/913921132"/>
    <hyperlink ref="F157" r:id="rId9" display="https://podminky.urs.cz/item/CS_URS_2023_01/0345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87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Most M1 Sluneční, Šumperk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186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14. 3. 2023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ROUND(J136,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ROUND((SUM(BE136:BE673)),  2)</f>
        <v>0</v>
      </c>
      <c r="G33" s="37"/>
      <c r="H33" s="37"/>
      <c r="I33" s="127">
        <v>0.20999999999999999</v>
      </c>
      <c r="J33" s="126">
        <f>ROUND(((SUM(BE136:BE673))*I33),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ROUND((SUM(BF136:BF673)),  2)</f>
        <v>0</v>
      </c>
      <c r="G34" s="37"/>
      <c r="H34" s="37"/>
      <c r="I34" s="127">
        <v>0.14999999999999999</v>
      </c>
      <c r="J34" s="126">
        <f>ROUND(((SUM(BF136:BF673))*I34),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ROUND((SUM(BG136:BG673)),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ROUND((SUM(BH136:BH673)),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ROUND((SUM(BI136:BI673)),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Most M1 Sluneční, Šumperk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201 - Most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14. 3. 2023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91</v>
      </c>
      <c r="D94" s="128"/>
      <c r="E94" s="128"/>
      <c r="F94" s="128"/>
      <c r="G94" s="128"/>
      <c r="H94" s="128"/>
      <c r="I94" s="128"/>
      <c r="J94" s="137" t="s">
        <v>92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93</v>
      </c>
      <c r="D96" s="37"/>
      <c r="E96" s="37"/>
      <c r="F96" s="37"/>
      <c r="G96" s="37"/>
      <c r="H96" s="37"/>
      <c r="I96" s="37"/>
      <c r="J96" s="95">
        <f>J136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94</v>
      </c>
    </row>
    <row r="97" s="9" customFormat="1" ht="24.96" customHeight="1">
      <c r="A97" s="9"/>
      <c r="B97" s="139"/>
      <c r="C97" s="9"/>
      <c r="D97" s="140" t="s">
        <v>95</v>
      </c>
      <c r="E97" s="141"/>
      <c r="F97" s="141"/>
      <c r="G97" s="141"/>
      <c r="H97" s="141"/>
      <c r="I97" s="141"/>
      <c r="J97" s="142">
        <f>J137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187</v>
      </c>
      <c r="E98" s="145"/>
      <c r="F98" s="145"/>
      <c r="G98" s="145"/>
      <c r="H98" s="145"/>
      <c r="I98" s="145"/>
      <c r="J98" s="146">
        <f>J138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188</v>
      </c>
      <c r="E99" s="145"/>
      <c r="F99" s="145"/>
      <c r="G99" s="145"/>
      <c r="H99" s="145"/>
      <c r="I99" s="145"/>
      <c r="J99" s="146">
        <f>J266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189</v>
      </c>
      <c r="E100" s="145"/>
      <c r="F100" s="145"/>
      <c r="G100" s="145"/>
      <c r="H100" s="145"/>
      <c r="I100" s="145"/>
      <c r="J100" s="146">
        <f>J301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190</v>
      </c>
      <c r="E101" s="145"/>
      <c r="F101" s="145"/>
      <c r="G101" s="145"/>
      <c r="H101" s="145"/>
      <c r="I101" s="145"/>
      <c r="J101" s="146">
        <f>J368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191</v>
      </c>
      <c r="E102" s="145"/>
      <c r="F102" s="145"/>
      <c r="G102" s="145"/>
      <c r="H102" s="145"/>
      <c r="I102" s="145"/>
      <c r="J102" s="146">
        <f>J387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192</v>
      </c>
      <c r="E103" s="145"/>
      <c r="F103" s="145"/>
      <c r="G103" s="145"/>
      <c r="H103" s="145"/>
      <c r="I103" s="145"/>
      <c r="J103" s="146">
        <f>J428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96</v>
      </c>
      <c r="E104" s="145"/>
      <c r="F104" s="145"/>
      <c r="G104" s="145"/>
      <c r="H104" s="145"/>
      <c r="I104" s="145"/>
      <c r="J104" s="146">
        <f>J437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193</v>
      </c>
      <c r="E105" s="145"/>
      <c r="F105" s="145"/>
      <c r="G105" s="145"/>
      <c r="H105" s="145"/>
      <c r="I105" s="145"/>
      <c r="J105" s="146">
        <f>J531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194</v>
      </c>
      <c r="E106" s="145"/>
      <c r="F106" s="145"/>
      <c r="G106" s="145"/>
      <c r="H106" s="145"/>
      <c r="I106" s="145"/>
      <c r="J106" s="146">
        <f>J599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9"/>
      <c r="C107" s="9"/>
      <c r="D107" s="140" t="s">
        <v>195</v>
      </c>
      <c r="E107" s="141"/>
      <c r="F107" s="141"/>
      <c r="G107" s="141"/>
      <c r="H107" s="141"/>
      <c r="I107" s="141"/>
      <c r="J107" s="142">
        <f>J603</f>
        <v>0</v>
      </c>
      <c r="K107" s="9"/>
      <c r="L107" s="13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3"/>
      <c r="C108" s="10"/>
      <c r="D108" s="144" t="s">
        <v>196</v>
      </c>
      <c r="E108" s="145"/>
      <c r="F108" s="145"/>
      <c r="G108" s="145"/>
      <c r="H108" s="145"/>
      <c r="I108" s="145"/>
      <c r="J108" s="146">
        <f>J604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9"/>
      <c r="C109" s="9"/>
      <c r="D109" s="140" t="s">
        <v>197</v>
      </c>
      <c r="E109" s="141"/>
      <c r="F109" s="141"/>
      <c r="G109" s="141"/>
      <c r="H109" s="141"/>
      <c r="I109" s="141"/>
      <c r="J109" s="142">
        <f>J629</f>
        <v>0</v>
      </c>
      <c r="K109" s="9"/>
      <c r="L109" s="13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43"/>
      <c r="C110" s="10"/>
      <c r="D110" s="144" t="s">
        <v>198</v>
      </c>
      <c r="E110" s="145"/>
      <c r="F110" s="145"/>
      <c r="G110" s="145"/>
      <c r="H110" s="145"/>
      <c r="I110" s="145"/>
      <c r="J110" s="146">
        <f>J630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3"/>
      <c r="C111" s="10"/>
      <c r="D111" s="144" t="s">
        <v>199</v>
      </c>
      <c r="E111" s="145"/>
      <c r="F111" s="145"/>
      <c r="G111" s="145"/>
      <c r="H111" s="145"/>
      <c r="I111" s="145"/>
      <c r="J111" s="146">
        <f>J639</f>
        <v>0</v>
      </c>
      <c r="K111" s="10"/>
      <c r="L111" s="14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39"/>
      <c r="C112" s="9"/>
      <c r="D112" s="140" t="s">
        <v>97</v>
      </c>
      <c r="E112" s="141"/>
      <c r="F112" s="141"/>
      <c r="G112" s="141"/>
      <c r="H112" s="141"/>
      <c r="I112" s="141"/>
      <c r="J112" s="142">
        <f>J644</f>
        <v>0</v>
      </c>
      <c r="K112" s="9"/>
      <c r="L112" s="13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43"/>
      <c r="C113" s="10"/>
      <c r="D113" s="144" t="s">
        <v>200</v>
      </c>
      <c r="E113" s="145"/>
      <c r="F113" s="145"/>
      <c r="G113" s="145"/>
      <c r="H113" s="145"/>
      <c r="I113" s="145"/>
      <c r="J113" s="146">
        <f>J645</f>
        <v>0</v>
      </c>
      <c r="K113" s="10"/>
      <c r="L113" s="14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3"/>
      <c r="C114" s="10"/>
      <c r="D114" s="144" t="s">
        <v>201</v>
      </c>
      <c r="E114" s="145"/>
      <c r="F114" s="145"/>
      <c r="G114" s="145"/>
      <c r="H114" s="145"/>
      <c r="I114" s="145"/>
      <c r="J114" s="146">
        <f>J659</f>
        <v>0</v>
      </c>
      <c r="K114" s="10"/>
      <c r="L114" s="14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3"/>
      <c r="C115" s="10"/>
      <c r="D115" s="144" t="s">
        <v>98</v>
      </c>
      <c r="E115" s="145"/>
      <c r="F115" s="145"/>
      <c r="G115" s="145"/>
      <c r="H115" s="145"/>
      <c r="I115" s="145"/>
      <c r="J115" s="146">
        <f>J663</f>
        <v>0</v>
      </c>
      <c r="K115" s="10"/>
      <c r="L115" s="14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3"/>
      <c r="C116" s="10"/>
      <c r="D116" s="144" t="s">
        <v>202</v>
      </c>
      <c r="E116" s="145"/>
      <c r="F116" s="145"/>
      <c r="G116" s="145"/>
      <c r="H116" s="145"/>
      <c r="I116" s="145"/>
      <c r="J116" s="146">
        <f>J667</f>
        <v>0</v>
      </c>
      <c r="K116" s="10"/>
      <c r="L116" s="14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99</v>
      </c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7"/>
      <c r="D126" s="37"/>
      <c r="E126" s="120" t="str">
        <f>E7</f>
        <v>Most M1 Sluneční, Šumperk</v>
      </c>
      <c r="F126" s="31"/>
      <c r="G126" s="31"/>
      <c r="H126" s="31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88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7"/>
      <c r="D128" s="37"/>
      <c r="E128" s="66" t="str">
        <f>E9</f>
        <v>SO 201 - Most</v>
      </c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7"/>
      <c r="E130" s="37"/>
      <c r="F130" s="26" t="str">
        <f>F12</f>
        <v xml:space="preserve"> </v>
      </c>
      <c r="G130" s="37"/>
      <c r="H130" s="37"/>
      <c r="I130" s="31" t="s">
        <v>22</v>
      </c>
      <c r="J130" s="68" t="str">
        <f>IF(J12="","",J12)</f>
        <v>14. 3. 2023</v>
      </c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24</v>
      </c>
      <c r="D132" s="37"/>
      <c r="E132" s="37"/>
      <c r="F132" s="26" t="str">
        <f>E15</f>
        <v xml:space="preserve"> </v>
      </c>
      <c r="G132" s="37"/>
      <c r="H132" s="37"/>
      <c r="I132" s="31" t="s">
        <v>29</v>
      </c>
      <c r="J132" s="35" t="str">
        <f>E21</f>
        <v xml:space="preserve"> </v>
      </c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27</v>
      </c>
      <c r="D133" s="37"/>
      <c r="E133" s="37"/>
      <c r="F133" s="26" t="str">
        <f>IF(E18="","",E18)</f>
        <v>Vyplň údaj</v>
      </c>
      <c r="G133" s="37"/>
      <c r="H133" s="37"/>
      <c r="I133" s="31" t="s">
        <v>31</v>
      </c>
      <c r="J133" s="35" t="str">
        <f>E24</f>
        <v xml:space="preserve"> 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7"/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47"/>
      <c r="B135" s="148"/>
      <c r="C135" s="149" t="s">
        <v>100</v>
      </c>
      <c r="D135" s="150" t="s">
        <v>58</v>
      </c>
      <c r="E135" s="150" t="s">
        <v>54</v>
      </c>
      <c r="F135" s="150" t="s">
        <v>55</v>
      </c>
      <c r="G135" s="150" t="s">
        <v>101</v>
      </c>
      <c r="H135" s="150" t="s">
        <v>102</v>
      </c>
      <c r="I135" s="150" t="s">
        <v>103</v>
      </c>
      <c r="J135" s="150" t="s">
        <v>92</v>
      </c>
      <c r="K135" s="151" t="s">
        <v>104</v>
      </c>
      <c r="L135" s="152"/>
      <c r="M135" s="85" t="s">
        <v>1</v>
      </c>
      <c r="N135" s="86" t="s">
        <v>37</v>
      </c>
      <c r="O135" s="86" t="s">
        <v>105</v>
      </c>
      <c r="P135" s="86" t="s">
        <v>106</v>
      </c>
      <c r="Q135" s="86" t="s">
        <v>107</v>
      </c>
      <c r="R135" s="86" t="s">
        <v>108</v>
      </c>
      <c r="S135" s="86" t="s">
        <v>109</v>
      </c>
      <c r="T135" s="87" t="s">
        <v>110</v>
      </c>
      <c r="U135" s="147"/>
      <c r="V135" s="147"/>
      <c r="W135" s="147"/>
      <c r="X135" s="147"/>
      <c r="Y135" s="147"/>
      <c r="Z135" s="147"/>
      <c r="AA135" s="147"/>
      <c r="AB135" s="147"/>
      <c r="AC135" s="147"/>
      <c r="AD135" s="147"/>
      <c r="AE135" s="147"/>
    </row>
    <row r="136" s="2" customFormat="1" ht="22.8" customHeight="1">
      <c r="A136" s="37"/>
      <c r="B136" s="38"/>
      <c r="C136" s="92" t="s">
        <v>111</v>
      </c>
      <c r="D136" s="37"/>
      <c r="E136" s="37"/>
      <c r="F136" s="37"/>
      <c r="G136" s="37"/>
      <c r="H136" s="37"/>
      <c r="I136" s="37"/>
      <c r="J136" s="153">
        <f>BK136</f>
        <v>0</v>
      </c>
      <c r="K136" s="37"/>
      <c r="L136" s="38"/>
      <c r="M136" s="88"/>
      <c r="N136" s="72"/>
      <c r="O136" s="89"/>
      <c r="P136" s="154">
        <f>P137+P603+P629+P644</f>
        <v>0</v>
      </c>
      <c r="Q136" s="89"/>
      <c r="R136" s="154">
        <f>R137+R603+R629+R644</f>
        <v>434.32260011</v>
      </c>
      <c r="S136" s="89"/>
      <c r="T136" s="155">
        <f>T137+T603+T629+T644</f>
        <v>291.99153999999999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72</v>
      </c>
      <c r="AU136" s="18" t="s">
        <v>94</v>
      </c>
      <c r="BK136" s="156">
        <f>BK137+BK603+BK629+BK644</f>
        <v>0</v>
      </c>
    </row>
    <row r="137" s="12" customFormat="1" ht="25.92" customHeight="1">
      <c r="A137" s="12"/>
      <c r="B137" s="157"/>
      <c r="C137" s="12"/>
      <c r="D137" s="158" t="s">
        <v>72</v>
      </c>
      <c r="E137" s="159" t="s">
        <v>112</v>
      </c>
      <c r="F137" s="159" t="s">
        <v>113</v>
      </c>
      <c r="G137" s="12"/>
      <c r="H137" s="12"/>
      <c r="I137" s="160"/>
      <c r="J137" s="161">
        <f>BK137</f>
        <v>0</v>
      </c>
      <c r="K137" s="12"/>
      <c r="L137" s="157"/>
      <c r="M137" s="162"/>
      <c r="N137" s="163"/>
      <c r="O137" s="163"/>
      <c r="P137" s="164">
        <f>P138+P266+P301+P368+P387+P428+P437+P531+P599</f>
        <v>0</v>
      </c>
      <c r="Q137" s="163"/>
      <c r="R137" s="164">
        <f>R138+R266+R301+R368+R387+R428+R437+R531+R599</f>
        <v>431.36343373</v>
      </c>
      <c r="S137" s="163"/>
      <c r="T137" s="165">
        <f>T138+T266+T301+T368+T387+T428+T437+T531+T599</f>
        <v>291.79089999999997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8" t="s">
        <v>81</v>
      </c>
      <c r="AT137" s="166" t="s">
        <v>72</v>
      </c>
      <c r="AU137" s="166" t="s">
        <v>73</v>
      </c>
      <c r="AY137" s="158" t="s">
        <v>114</v>
      </c>
      <c r="BK137" s="167">
        <f>BK138+BK266+BK301+BK368+BK387+BK428+BK437+BK531+BK599</f>
        <v>0</v>
      </c>
    </row>
    <row r="138" s="12" customFormat="1" ht="22.8" customHeight="1">
      <c r="A138" s="12"/>
      <c r="B138" s="157"/>
      <c r="C138" s="12"/>
      <c r="D138" s="158" t="s">
        <v>72</v>
      </c>
      <c r="E138" s="168" t="s">
        <v>81</v>
      </c>
      <c r="F138" s="168" t="s">
        <v>203</v>
      </c>
      <c r="G138" s="12"/>
      <c r="H138" s="12"/>
      <c r="I138" s="160"/>
      <c r="J138" s="169">
        <f>BK138</f>
        <v>0</v>
      </c>
      <c r="K138" s="12"/>
      <c r="L138" s="157"/>
      <c r="M138" s="162"/>
      <c r="N138" s="163"/>
      <c r="O138" s="163"/>
      <c r="P138" s="164">
        <f>SUM(P139:P265)</f>
        <v>0</v>
      </c>
      <c r="Q138" s="163"/>
      <c r="R138" s="164">
        <f>SUM(R139:R265)</f>
        <v>318.98012700000004</v>
      </c>
      <c r="S138" s="163"/>
      <c r="T138" s="165">
        <f>SUM(T139:T265)</f>
        <v>179.80539999999999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8" t="s">
        <v>81</v>
      </c>
      <c r="AT138" s="166" t="s">
        <v>72</v>
      </c>
      <c r="AU138" s="166" t="s">
        <v>81</v>
      </c>
      <c r="AY138" s="158" t="s">
        <v>114</v>
      </c>
      <c r="BK138" s="167">
        <f>SUM(BK139:BK265)</f>
        <v>0</v>
      </c>
    </row>
    <row r="139" s="2" customFormat="1" ht="33" customHeight="1">
      <c r="A139" s="37"/>
      <c r="B139" s="170"/>
      <c r="C139" s="171" t="s">
        <v>81</v>
      </c>
      <c r="D139" s="171" t="s">
        <v>117</v>
      </c>
      <c r="E139" s="172" t="s">
        <v>204</v>
      </c>
      <c r="F139" s="173" t="s">
        <v>205</v>
      </c>
      <c r="G139" s="174" t="s">
        <v>206</v>
      </c>
      <c r="H139" s="175">
        <v>1</v>
      </c>
      <c r="I139" s="176"/>
      <c r="J139" s="177">
        <f>ROUND(I139*H139,2)</f>
        <v>0</v>
      </c>
      <c r="K139" s="173" t="s">
        <v>121</v>
      </c>
      <c r="L139" s="38"/>
      <c r="M139" s="178" t="s">
        <v>1</v>
      </c>
      <c r="N139" s="179" t="s">
        <v>38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122</v>
      </c>
      <c r="AT139" s="182" t="s">
        <v>117</v>
      </c>
      <c r="AU139" s="182" t="s">
        <v>83</v>
      </c>
      <c r="AY139" s="18" t="s">
        <v>114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81</v>
      </c>
      <c r="BK139" s="183">
        <f>ROUND(I139*H139,2)</f>
        <v>0</v>
      </c>
      <c r="BL139" s="18" t="s">
        <v>122</v>
      </c>
      <c r="BM139" s="182" t="s">
        <v>207</v>
      </c>
    </row>
    <row r="140" s="2" customFormat="1">
      <c r="A140" s="37"/>
      <c r="B140" s="38"/>
      <c r="C140" s="37"/>
      <c r="D140" s="184" t="s">
        <v>124</v>
      </c>
      <c r="E140" s="37"/>
      <c r="F140" s="185" t="s">
        <v>208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124</v>
      </c>
      <c r="AU140" s="18" t="s">
        <v>83</v>
      </c>
    </row>
    <row r="141" s="2" customFormat="1">
      <c r="A141" s="37"/>
      <c r="B141" s="38"/>
      <c r="C141" s="37"/>
      <c r="D141" s="189" t="s">
        <v>126</v>
      </c>
      <c r="E141" s="37"/>
      <c r="F141" s="190" t="s">
        <v>209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126</v>
      </c>
      <c r="AU141" s="18" t="s">
        <v>83</v>
      </c>
    </row>
    <row r="142" s="13" customFormat="1">
      <c r="A142" s="13"/>
      <c r="B142" s="191"/>
      <c r="C142" s="13"/>
      <c r="D142" s="184" t="s">
        <v>128</v>
      </c>
      <c r="E142" s="192" t="s">
        <v>1</v>
      </c>
      <c r="F142" s="193" t="s">
        <v>210</v>
      </c>
      <c r="G142" s="13"/>
      <c r="H142" s="194">
        <v>1</v>
      </c>
      <c r="I142" s="195"/>
      <c r="J142" s="13"/>
      <c r="K142" s="13"/>
      <c r="L142" s="191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128</v>
      </c>
      <c r="AU142" s="192" t="s">
        <v>83</v>
      </c>
      <c r="AV142" s="13" t="s">
        <v>83</v>
      </c>
      <c r="AW142" s="13" t="s">
        <v>30</v>
      </c>
      <c r="AX142" s="13" t="s">
        <v>81</v>
      </c>
      <c r="AY142" s="192" t="s">
        <v>114</v>
      </c>
    </row>
    <row r="143" s="2" customFormat="1" ht="33" customHeight="1">
      <c r="A143" s="37"/>
      <c r="B143" s="170"/>
      <c r="C143" s="171" t="s">
        <v>83</v>
      </c>
      <c r="D143" s="171" t="s">
        <v>117</v>
      </c>
      <c r="E143" s="172" t="s">
        <v>211</v>
      </c>
      <c r="F143" s="173" t="s">
        <v>212</v>
      </c>
      <c r="G143" s="174" t="s">
        <v>206</v>
      </c>
      <c r="H143" s="175">
        <v>192</v>
      </c>
      <c r="I143" s="176"/>
      <c r="J143" s="177">
        <f>ROUND(I143*H143,2)</f>
        <v>0</v>
      </c>
      <c r="K143" s="173" t="s">
        <v>121</v>
      </c>
      <c r="L143" s="38"/>
      <c r="M143" s="178" t="s">
        <v>1</v>
      </c>
      <c r="N143" s="179" t="s">
        <v>38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0.57999999999999996</v>
      </c>
      <c r="T143" s="181">
        <f>S143*H143</f>
        <v>111.35999999999999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122</v>
      </c>
      <c r="AT143" s="182" t="s">
        <v>117</v>
      </c>
      <c r="AU143" s="182" t="s">
        <v>83</v>
      </c>
      <c r="AY143" s="18" t="s">
        <v>114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81</v>
      </c>
      <c r="BK143" s="183">
        <f>ROUND(I143*H143,2)</f>
        <v>0</v>
      </c>
      <c r="BL143" s="18" t="s">
        <v>122</v>
      </c>
      <c r="BM143" s="182" t="s">
        <v>213</v>
      </c>
    </row>
    <row r="144" s="2" customFormat="1">
      <c r="A144" s="37"/>
      <c r="B144" s="38"/>
      <c r="C144" s="37"/>
      <c r="D144" s="184" t="s">
        <v>124</v>
      </c>
      <c r="E144" s="37"/>
      <c r="F144" s="185" t="s">
        <v>214</v>
      </c>
      <c r="G144" s="37"/>
      <c r="H144" s="37"/>
      <c r="I144" s="186"/>
      <c r="J144" s="37"/>
      <c r="K144" s="37"/>
      <c r="L144" s="38"/>
      <c r="M144" s="187"/>
      <c r="N144" s="188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124</v>
      </c>
      <c r="AU144" s="18" t="s">
        <v>83</v>
      </c>
    </row>
    <row r="145" s="2" customFormat="1">
      <c r="A145" s="37"/>
      <c r="B145" s="38"/>
      <c r="C145" s="37"/>
      <c r="D145" s="189" t="s">
        <v>126</v>
      </c>
      <c r="E145" s="37"/>
      <c r="F145" s="190" t="s">
        <v>215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126</v>
      </c>
      <c r="AU145" s="18" t="s">
        <v>83</v>
      </c>
    </row>
    <row r="146" s="13" customFormat="1">
      <c r="A146" s="13"/>
      <c r="B146" s="191"/>
      <c r="C146" s="13"/>
      <c r="D146" s="184" t="s">
        <v>128</v>
      </c>
      <c r="E146" s="192" t="s">
        <v>1</v>
      </c>
      <c r="F146" s="193" t="s">
        <v>216</v>
      </c>
      <c r="G146" s="13"/>
      <c r="H146" s="194">
        <v>192</v>
      </c>
      <c r="I146" s="195"/>
      <c r="J146" s="13"/>
      <c r="K146" s="13"/>
      <c r="L146" s="191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128</v>
      </c>
      <c r="AU146" s="192" t="s">
        <v>83</v>
      </c>
      <c r="AV146" s="13" t="s">
        <v>83</v>
      </c>
      <c r="AW146" s="13" t="s">
        <v>30</v>
      </c>
      <c r="AX146" s="13" t="s">
        <v>81</v>
      </c>
      <c r="AY146" s="192" t="s">
        <v>114</v>
      </c>
    </row>
    <row r="147" s="2" customFormat="1" ht="33" customHeight="1">
      <c r="A147" s="37"/>
      <c r="B147" s="170"/>
      <c r="C147" s="171" t="s">
        <v>136</v>
      </c>
      <c r="D147" s="171" t="s">
        <v>117</v>
      </c>
      <c r="E147" s="172" t="s">
        <v>217</v>
      </c>
      <c r="F147" s="173" t="s">
        <v>218</v>
      </c>
      <c r="G147" s="174" t="s">
        <v>206</v>
      </c>
      <c r="H147" s="175">
        <v>22.100000000000001</v>
      </c>
      <c r="I147" s="176"/>
      <c r="J147" s="177">
        <f>ROUND(I147*H147,2)</f>
        <v>0</v>
      </c>
      <c r="K147" s="173" t="s">
        <v>121</v>
      </c>
      <c r="L147" s="38"/>
      <c r="M147" s="178" t="s">
        <v>1</v>
      </c>
      <c r="N147" s="179" t="s">
        <v>38</v>
      </c>
      <c r="O147" s="76"/>
      <c r="P147" s="180">
        <f>O147*H147</f>
        <v>0</v>
      </c>
      <c r="Q147" s="180">
        <v>4.0000000000000003E-05</v>
      </c>
      <c r="R147" s="180">
        <f>Q147*H147</f>
        <v>0.00088400000000000013</v>
      </c>
      <c r="S147" s="180">
        <v>0.091999999999999998</v>
      </c>
      <c r="T147" s="181">
        <f>S147*H147</f>
        <v>2.0331999999999999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122</v>
      </c>
      <c r="AT147" s="182" t="s">
        <v>117</v>
      </c>
      <c r="AU147" s="182" t="s">
        <v>83</v>
      </c>
      <c r="AY147" s="18" t="s">
        <v>114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81</v>
      </c>
      <c r="BK147" s="183">
        <f>ROUND(I147*H147,2)</f>
        <v>0</v>
      </c>
      <c r="BL147" s="18" t="s">
        <v>122</v>
      </c>
      <c r="BM147" s="182" t="s">
        <v>219</v>
      </c>
    </row>
    <row r="148" s="2" customFormat="1">
      <c r="A148" s="37"/>
      <c r="B148" s="38"/>
      <c r="C148" s="37"/>
      <c r="D148" s="184" t="s">
        <v>124</v>
      </c>
      <c r="E148" s="37"/>
      <c r="F148" s="185" t="s">
        <v>220</v>
      </c>
      <c r="G148" s="37"/>
      <c r="H148" s="37"/>
      <c r="I148" s="186"/>
      <c r="J148" s="37"/>
      <c r="K148" s="37"/>
      <c r="L148" s="38"/>
      <c r="M148" s="187"/>
      <c r="N148" s="18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124</v>
      </c>
      <c r="AU148" s="18" t="s">
        <v>83</v>
      </c>
    </row>
    <row r="149" s="2" customFormat="1">
      <c r="A149" s="37"/>
      <c r="B149" s="38"/>
      <c r="C149" s="37"/>
      <c r="D149" s="189" t="s">
        <v>126</v>
      </c>
      <c r="E149" s="37"/>
      <c r="F149" s="190" t="s">
        <v>221</v>
      </c>
      <c r="G149" s="37"/>
      <c r="H149" s="37"/>
      <c r="I149" s="186"/>
      <c r="J149" s="37"/>
      <c r="K149" s="37"/>
      <c r="L149" s="38"/>
      <c r="M149" s="187"/>
      <c r="N149" s="188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126</v>
      </c>
      <c r="AU149" s="18" t="s">
        <v>83</v>
      </c>
    </row>
    <row r="150" s="13" customFormat="1">
      <c r="A150" s="13"/>
      <c r="B150" s="191"/>
      <c r="C150" s="13"/>
      <c r="D150" s="184" t="s">
        <v>128</v>
      </c>
      <c r="E150" s="192" t="s">
        <v>1</v>
      </c>
      <c r="F150" s="193" t="s">
        <v>222</v>
      </c>
      <c r="G150" s="13"/>
      <c r="H150" s="194">
        <v>22.100000000000001</v>
      </c>
      <c r="I150" s="195"/>
      <c r="J150" s="13"/>
      <c r="K150" s="13"/>
      <c r="L150" s="191"/>
      <c r="M150" s="196"/>
      <c r="N150" s="197"/>
      <c r="O150" s="197"/>
      <c r="P150" s="197"/>
      <c r="Q150" s="197"/>
      <c r="R150" s="197"/>
      <c r="S150" s="197"/>
      <c r="T150" s="19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2" t="s">
        <v>128</v>
      </c>
      <c r="AU150" s="192" t="s">
        <v>83</v>
      </c>
      <c r="AV150" s="13" t="s">
        <v>83</v>
      </c>
      <c r="AW150" s="13" t="s">
        <v>30</v>
      </c>
      <c r="AX150" s="13" t="s">
        <v>81</v>
      </c>
      <c r="AY150" s="192" t="s">
        <v>114</v>
      </c>
    </row>
    <row r="151" s="2" customFormat="1" ht="33" customHeight="1">
      <c r="A151" s="37"/>
      <c r="B151" s="170"/>
      <c r="C151" s="171" t="s">
        <v>122</v>
      </c>
      <c r="D151" s="171" t="s">
        <v>117</v>
      </c>
      <c r="E151" s="172" t="s">
        <v>223</v>
      </c>
      <c r="F151" s="173" t="s">
        <v>224</v>
      </c>
      <c r="G151" s="174" t="s">
        <v>206</v>
      </c>
      <c r="H151" s="175">
        <v>197.80000000000001</v>
      </c>
      <c r="I151" s="176"/>
      <c r="J151" s="177">
        <f>ROUND(I151*H151,2)</f>
        <v>0</v>
      </c>
      <c r="K151" s="173" t="s">
        <v>121</v>
      </c>
      <c r="L151" s="38"/>
      <c r="M151" s="178" t="s">
        <v>1</v>
      </c>
      <c r="N151" s="179" t="s">
        <v>38</v>
      </c>
      <c r="O151" s="76"/>
      <c r="P151" s="180">
        <f>O151*H151</f>
        <v>0</v>
      </c>
      <c r="Q151" s="180">
        <v>9.0000000000000006E-05</v>
      </c>
      <c r="R151" s="180">
        <f>Q151*H151</f>
        <v>0.017802000000000002</v>
      </c>
      <c r="S151" s="180">
        <v>0.23000000000000001</v>
      </c>
      <c r="T151" s="181">
        <f>S151*H151</f>
        <v>45.494000000000007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2" t="s">
        <v>122</v>
      </c>
      <c r="AT151" s="182" t="s">
        <v>117</v>
      </c>
      <c r="AU151" s="182" t="s">
        <v>83</v>
      </c>
      <c r="AY151" s="18" t="s">
        <v>114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81</v>
      </c>
      <c r="BK151" s="183">
        <f>ROUND(I151*H151,2)</f>
        <v>0</v>
      </c>
      <c r="BL151" s="18" t="s">
        <v>122</v>
      </c>
      <c r="BM151" s="182" t="s">
        <v>225</v>
      </c>
    </row>
    <row r="152" s="2" customFormat="1">
      <c r="A152" s="37"/>
      <c r="B152" s="38"/>
      <c r="C152" s="37"/>
      <c r="D152" s="184" t="s">
        <v>124</v>
      </c>
      <c r="E152" s="37"/>
      <c r="F152" s="185" t="s">
        <v>226</v>
      </c>
      <c r="G152" s="37"/>
      <c r="H152" s="37"/>
      <c r="I152" s="186"/>
      <c r="J152" s="37"/>
      <c r="K152" s="37"/>
      <c r="L152" s="38"/>
      <c r="M152" s="187"/>
      <c r="N152" s="188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124</v>
      </c>
      <c r="AU152" s="18" t="s">
        <v>83</v>
      </c>
    </row>
    <row r="153" s="2" customFormat="1">
      <c r="A153" s="37"/>
      <c r="B153" s="38"/>
      <c r="C153" s="37"/>
      <c r="D153" s="189" t="s">
        <v>126</v>
      </c>
      <c r="E153" s="37"/>
      <c r="F153" s="190" t="s">
        <v>227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126</v>
      </c>
      <c r="AU153" s="18" t="s">
        <v>83</v>
      </c>
    </row>
    <row r="154" s="13" customFormat="1">
      <c r="A154" s="13"/>
      <c r="B154" s="191"/>
      <c r="C154" s="13"/>
      <c r="D154" s="184" t="s">
        <v>128</v>
      </c>
      <c r="E154" s="192" t="s">
        <v>1</v>
      </c>
      <c r="F154" s="193" t="s">
        <v>228</v>
      </c>
      <c r="G154" s="13"/>
      <c r="H154" s="194">
        <v>197.80000000000001</v>
      </c>
      <c r="I154" s="195"/>
      <c r="J154" s="13"/>
      <c r="K154" s="13"/>
      <c r="L154" s="191"/>
      <c r="M154" s="196"/>
      <c r="N154" s="197"/>
      <c r="O154" s="197"/>
      <c r="P154" s="197"/>
      <c r="Q154" s="197"/>
      <c r="R154" s="197"/>
      <c r="S154" s="197"/>
      <c r="T154" s="19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2" t="s">
        <v>128</v>
      </c>
      <c r="AU154" s="192" t="s">
        <v>83</v>
      </c>
      <c r="AV154" s="13" t="s">
        <v>83</v>
      </c>
      <c r="AW154" s="13" t="s">
        <v>30</v>
      </c>
      <c r="AX154" s="13" t="s">
        <v>81</v>
      </c>
      <c r="AY154" s="192" t="s">
        <v>114</v>
      </c>
    </row>
    <row r="155" s="2" customFormat="1" ht="16.5" customHeight="1">
      <c r="A155" s="37"/>
      <c r="B155" s="170"/>
      <c r="C155" s="171" t="s">
        <v>149</v>
      </c>
      <c r="D155" s="171" t="s">
        <v>117</v>
      </c>
      <c r="E155" s="172" t="s">
        <v>229</v>
      </c>
      <c r="F155" s="173" t="s">
        <v>230</v>
      </c>
      <c r="G155" s="174" t="s">
        <v>231</v>
      </c>
      <c r="H155" s="175">
        <v>102.04000000000001</v>
      </c>
      <c r="I155" s="176"/>
      <c r="J155" s="177">
        <f>ROUND(I155*H155,2)</f>
        <v>0</v>
      </c>
      <c r="K155" s="173" t="s">
        <v>121</v>
      </c>
      <c r="L155" s="38"/>
      <c r="M155" s="178" t="s">
        <v>1</v>
      </c>
      <c r="N155" s="179" t="s">
        <v>38</v>
      </c>
      <c r="O155" s="76"/>
      <c r="P155" s="180">
        <f>O155*H155</f>
        <v>0</v>
      </c>
      <c r="Q155" s="180">
        <v>0</v>
      </c>
      <c r="R155" s="180">
        <f>Q155*H155</f>
        <v>0</v>
      </c>
      <c r="S155" s="180">
        <v>0.20499999999999999</v>
      </c>
      <c r="T155" s="181">
        <f>S155*H155</f>
        <v>20.918199999999999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2" t="s">
        <v>122</v>
      </c>
      <c r="AT155" s="182" t="s">
        <v>117</v>
      </c>
      <c r="AU155" s="182" t="s">
        <v>83</v>
      </c>
      <c r="AY155" s="18" t="s">
        <v>114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81</v>
      </c>
      <c r="BK155" s="183">
        <f>ROUND(I155*H155,2)</f>
        <v>0</v>
      </c>
      <c r="BL155" s="18" t="s">
        <v>122</v>
      </c>
      <c r="BM155" s="182" t="s">
        <v>232</v>
      </c>
    </row>
    <row r="156" s="2" customFormat="1">
      <c r="A156" s="37"/>
      <c r="B156" s="38"/>
      <c r="C156" s="37"/>
      <c r="D156" s="184" t="s">
        <v>124</v>
      </c>
      <c r="E156" s="37"/>
      <c r="F156" s="185" t="s">
        <v>233</v>
      </c>
      <c r="G156" s="37"/>
      <c r="H156" s="37"/>
      <c r="I156" s="186"/>
      <c r="J156" s="37"/>
      <c r="K156" s="37"/>
      <c r="L156" s="38"/>
      <c r="M156" s="187"/>
      <c r="N156" s="188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124</v>
      </c>
      <c r="AU156" s="18" t="s">
        <v>83</v>
      </c>
    </row>
    <row r="157" s="2" customFormat="1">
      <c r="A157" s="37"/>
      <c r="B157" s="38"/>
      <c r="C157" s="37"/>
      <c r="D157" s="189" t="s">
        <v>126</v>
      </c>
      <c r="E157" s="37"/>
      <c r="F157" s="190" t="s">
        <v>234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126</v>
      </c>
      <c r="AU157" s="18" t="s">
        <v>83</v>
      </c>
    </row>
    <row r="158" s="13" customFormat="1">
      <c r="A158" s="13"/>
      <c r="B158" s="191"/>
      <c r="C158" s="13"/>
      <c r="D158" s="184" t="s">
        <v>128</v>
      </c>
      <c r="E158" s="192" t="s">
        <v>1</v>
      </c>
      <c r="F158" s="193" t="s">
        <v>235</v>
      </c>
      <c r="G158" s="13"/>
      <c r="H158" s="194">
        <v>57.399999999999999</v>
      </c>
      <c r="I158" s="195"/>
      <c r="J158" s="13"/>
      <c r="K158" s="13"/>
      <c r="L158" s="191"/>
      <c r="M158" s="196"/>
      <c r="N158" s="197"/>
      <c r="O158" s="197"/>
      <c r="P158" s="197"/>
      <c r="Q158" s="197"/>
      <c r="R158" s="197"/>
      <c r="S158" s="197"/>
      <c r="T158" s="19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2" t="s">
        <v>128</v>
      </c>
      <c r="AU158" s="192" t="s">
        <v>83</v>
      </c>
      <c r="AV158" s="13" t="s">
        <v>83</v>
      </c>
      <c r="AW158" s="13" t="s">
        <v>30</v>
      </c>
      <c r="AX158" s="13" t="s">
        <v>73</v>
      </c>
      <c r="AY158" s="192" t="s">
        <v>114</v>
      </c>
    </row>
    <row r="159" s="13" customFormat="1">
      <c r="A159" s="13"/>
      <c r="B159" s="191"/>
      <c r="C159" s="13"/>
      <c r="D159" s="184" t="s">
        <v>128</v>
      </c>
      <c r="E159" s="192" t="s">
        <v>1</v>
      </c>
      <c r="F159" s="193" t="s">
        <v>236</v>
      </c>
      <c r="G159" s="13"/>
      <c r="H159" s="194">
        <v>44.640000000000001</v>
      </c>
      <c r="I159" s="195"/>
      <c r="J159" s="13"/>
      <c r="K159" s="13"/>
      <c r="L159" s="191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128</v>
      </c>
      <c r="AU159" s="192" t="s">
        <v>83</v>
      </c>
      <c r="AV159" s="13" t="s">
        <v>83</v>
      </c>
      <c r="AW159" s="13" t="s">
        <v>30</v>
      </c>
      <c r="AX159" s="13" t="s">
        <v>73</v>
      </c>
      <c r="AY159" s="192" t="s">
        <v>114</v>
      </c>
    </row>
    <row r="160" s="14" customFormat="1">
      <c r="A160" s="14"/>
      <c r="B160" s="202"/>
      <c r="C160" s="14"/>
      <c r="D160" s="184" t="s">
        <v>128</v>
      </c>
      <c r="E160" s="203" t="s">
        <v>1</v>
      </c>
      <c r="F160" s="204" t="s">
        <v>237</v>
      </c>
      <c r="G160" s="14"/>
      <c r="H160" s="205">
        <v>102.04000000000001</v>
      </c>
      <c r="I160" s="206"/>
      <c r="J160" s="14"/>
      <c r="K160" s="14"/>
      <c r="L160" s="202"/>
      <c r="M160" s="207"/>
      <c r="N160" s="208"/>
      <c r="O160" s="208"/>
      <c r="P160" s="208"/>
      <c r="Q160" s="208"/>
      <c r="R160" s="208"/>
      <c r="S160" s="208"/>
      <c r="T160" s="20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3" t="s">
        <v>128</v>
      </c>
      <c r="AU160" s="203" t="s">
        <v>83</v>
      </c>
      <c r="AV160" s="14" t="s">
        <v>122</v>
      </c>
      <c r="AW160" s="14" t="s">
        <v>30</v>
      </c>
      <c r="AX160" s="14" t="s">
        <v>81</v>
      </c>
      <c r="AY160" s="203" t="s">
        <v>114</v>
      </c>
    </row>
    <row r="161" s="2" customFormat="1" ht="16.5" customHeight="1">
      <c r="A161" s="37"/>
      <c r="B161" s="170"/>
      <c r="C161" s="171" t="s">
        <v>156</v>
      </c>
      <c r="D161" s="171" t="s">
        <v>117</v>
      </c>
      <c r="E161" s="172" t="s">
        <v>238</v>
      </c>
      <c r="F161" s="173" t="s">
        <v>239</v>
      </c>
      <c r="G161" s="174" t="s">
        <v>231</v>
      </c>
      <c r="H161" s="175">
        <v>16</v>
      </c>
      <c r="I161" s="176"/>
      <c r="J161" s="177">
        <f>ROUND(I161*H161,2)</f>
        <v>0</v>
      </c>
      <c r="K161" s="173" t="s">
        <v>1</v>
      </c>
      <c r="L161" s="38"/>
      <c r="M161" s="178" t="s">
        <v>1</v>
      </c>
      <c r="N161" s="179" t="s">
        <v>38</v>
      </c>
      <c r="O161" s="76"/>
      <c r="P161" s="180">
        <f>O161*H161</f>
        <v>0</v>
      </c>
      <c r="Q161" s="180">
        <v>0.06053</v>
      </c>
      <c r="R161" s="180">
        <f>Q161*H161</f>
        <v>0.96848000000000001</v>
      </c>
      <c r="S161" s="180">
        <v>0</v>
      </c>
      <c r="T161" s="18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122</v>
      </c>
      <c r="AT161" s="182" t="s">
        <v>117</v>
      </c>
      <c r="AU161" s="182" t="s">
        <v>83</v>
      </c>
      <c r="AY161" s="18" t="s">
        <v>114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81</v>
      </c>
      <c r="BK161" s="183">
        <f>ROUND(I161*H161,2)</f>
        <v>0</v>
      </c>
      <c r="BL161" s="18" t="s">
        <v>122</v>
      </c>
      <c r="BM161" s="182" t="s">
        <v>240</v>
      </c>
    </row>
    <row r="162" s="2" customFormat="1">
      <c r="A162" s="37"/>
      <c r="B162" s="38"/>
      <c r="C162" s="37"/>
      <c r="D162" s="184" t="s">
        <v>124</v>
      </c>
      <c r="E162" s="37"/>
      <c r="F162" s="185" t="s">
        <v>241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124</v>
      </c>
      <c r="AU162" s="18" t="s">
        <v>83</v>
      </c>
    </row>
    <row r="163" s="13" customFormat="1">
      <c r="A163" s="13"/>
      <c r="B163" s="191"/>
      <c r="C163" s="13"/>
      <c r="D163" s="184" t="s">
        <v>128</v>
      </c>
      <c r="E163" s="192" t="s">
        <v>1</v>
      </c>
      <c r="F163" s="193" t="s">
        <v>242</v>
      </c>
      <c r="G163" s="13"/>
      <c r="H163" s="194">
        <v>16</v>
      </c>
      <c r="I163" s="195"/>
      <c r="J163" s="13"/>
      <c r="K163" s="13"/>
      <c r="L163" s="191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128</v>
      </c>
      <c r="AU163" s="192" t="s">
        <v>83</v>
      </c>
      <c r="AV163" s="13" t="s">
        <v>83</v>
      </c>
      <c r="AW163" s="13" t="s">
        <v>30</v>
      </c>
      <c r="AX163" s="13" t="s">
        <v>81</v>
      </c>
      <c r="AY163" s="192" t="s">
        <v>114</v>
      </c>
    </row>
    <row r="164" s="2" customFormat="1" ht="24.15" customHeight="1">
      <c r="A164" s="37"/>
      <c r="B164" s="170"/>
      <c r="C164" s="171" t="s">
        <v>163</v>
      </c>
      <c r="D164" s="171" t="s">
        <v>117</v>
      </c>
      <c r="E164" s="172" t="s">
        <v>243</v>
      </c>
      <c r="F164" s="173" t="s">
        <v>244</v>
      </c>
      <c r="G164" s="174" t="s">
        <v>206</v>
      </c>
      <c r="H164" s="175">
        <v>217.108</v>
      </c>
      <c r="I164" s="176"/>
      <c r="J164" s="177">
        <f>ROUND(I164*H164,2)</f>
        <v>0</v>
      </c>
      <c r="K164" s="173" t="s">
        <v>121</v>
      </c>
      <c r="L164" s="38"/>
      <c r="M164" s="178" t="s">
        <v>1</v>
      </c>
      <c r="N164" s="179" t="s">
        <v>38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122</v>
      </c>
      <c r="AT164" s="182" t="s">
        <v>117</v>
      </c>
      <c r="AU164" s="182" t="s">
        <v>83</v>
      </c>
      <c r="AY164" s="18" t="s">
        <v>114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81</v>
      </c>
      <c r="BK164" s="183">
        <f>ROUND(I164*H164,2)</f>
        <v>0</v>
      </c>
      <c r="BL164" s="18" t="s">
        <v>122</v>
      </c>
      <c r="BM164" s="182" t="s">
        <v>245</v>
      </c>
    </row>
    <row r="165" s="2" customFormat="1">
      <c r="A165" s="37"/>
      <c r="B165" s="38"/>
      <c r="C165" s="37"/>
      <c r="D165" s="184" t="s">
        <v>124</v>
      </c>
      <c r="E165" s="37"/>
      <c r="F165" s="185" t="s">
        <v>246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124</v>
      </c>
      <c r="AU165" s="18" t="s">
        <v>83</v>
      </c>
    </row>
    <row r="166" s="2" customFormat="1">
      <c r="A166" s="37"/>
      <c r="B166" s="38"/>
      <c r="C166" s="37"/>
      <c r="D166" s="189" t="s">
        <v>126</v>
      </c>
      <c r="E166" s="37"/>
      <c r="F166" s="190" t="s">
        <v>247</v>
      </c>
      <c r="G166" s="37"/>
      <c r="H166" s="37"/>
      <c r="I166" s="186"/>
      <c r="J166" s="37"/>
      <c r="K166" s="37"/>
      <c r="L166" s="38"/>
      <c r="M166" s="187"/>
      <c r="N166" s="188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126</v>
      </c>
      <c r="AU166" s="18" t="s">
        <v>83</v>
      </c>
    </row>
    <row r="167" s="13" customFormat="1">
      <c r="A167" s="13"/>
      <c r="B167" s="191"/>
      <c r="C167" s="13"/>
      <c r="D167" s="184" t="s">
        <v>128</v>
      </c>
      <c r="E167" s="192" t="s">
        <v>1</v>
      </c>
      <c r="F167" s="193" t="s">
        <v>248</v>
      </c>
      <c r="G167" s="13"/>
      <c r="H167" s="194">
        <v>217.108</v>
      </c>
      <c r="I167" s="195"/>
      <c r="J167" s="13"/>
      <c r="K167" s="13"/>
      <c r="L167" s="191"/>
      <c r="M167" s="196"/>
      <c r="N167" s="197"/>
      <c r="O167" s="197"/>
      <c r="P167" s="197"/>
      <c r="Q167" s="197"/>
      <c r="R167" s="197"/>
      <c r="S167" s="197"/>
      <c r="T167" s="19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2" t="s">
        <v>128</v>
      </c>
      <c r="AU167" s="192" t="s">
        <v>83</v>
      </c>
      <c r="AV167" s="13" t="s">
        <v>83</v>
      </c>
      <c r="AW167" s="13" t="s">
        <v>30</v>
      </c>
      <c r="AX167" s="13" t="s">
        <v>81</v>
      </c>
      <c r="AY167" s="192" t="s">
        <v>114</v>
      </c>
    </row>
    <row r="168" s="2" customFormat="1" ht="33" customHeight="1">
      <c r="A168" s="37"/>
      <c r="B168" s="170"/>
      <c r="C168" s="171" t="s">
        <v>169</v>
      </c>
      <c r="D168" s="171" t="s">
        <v>117</v>
      </c>
      <c r="E168" s="172" t="s">
        <v>249</v>
      </c>
      <c r="F168" s="173" t="s">
        <v>250</v>
      </c>
      <c r="G168" s="174" t="s">
        <v>251</v>
      </c>
      <c r="H168" s="175">
        <v>153.16999999999999</v>
      </c>
      <c r="I168" s="176"/>
      <c r="J168" s="177">
        <f>ROUND(I168*H168,2)</f>
        <v>0</v>
      </c>
      <c r="K168" s="173" t="s">
        <v>121</v>
      </c>
      <c r="L168" s="38"/>
      <c r="M168" s="178" t="s">
        <v>1</v>
      </c>
      <c r="N168" s="179" t="s">
        <v>38</v>
      </c>
      <c r="O168" s="76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2" t="s">
        <v>122</v>
      </c>
      <c r="AT168" s="182" t="s">
        <v>117</v>
      </c>
      <c r="AU168" s="182" t="s">
        <v>83</v>
      </c>
      <c r="AY168" s="18" t="s">
        <v>114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81</v>
      </c>
      <c r="BK168" s="183">
        <f>ROUND(I168*H168,2)</f>
        <v>0</v>
      </c>
      <c r="BL168" s="18" t="s">
        <v>122</v>
      </c>
      <c r="BM168" s="182" t="s">
        <v>252</v>
      </c>
    </row>
    <row r="169" s="2" customFormat="1">
      <c r="A169" s="37"/>
      <c r="B169" s="38"/>
      <c r="C169" s="37"/>
      <c r="D169" s="184" t="s">
        <v>124</v>
      </c>
      <c r="E169" s="37"/>
      <c r="F169" s="185" t="s">
        <v>253</v>
      </c>
      <c r="G169" s="37"/>
      <c r="H169" s="37"/>
      <c r="I169" s="186"/>
      <c r="J169" s="37"/>
      <c r="K169" s="37"/>
      <c r="L169" s="38"/>
      <c r="M169" s="187"/>
      <c r="N169" s="188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124</v>
      </c>
      <c r="AU169" s="18" t="s">
        <v>83</v>
      </c>
    </row>
    <row r="170" s="2" customFormat="1">
      <c r="A170" s="37"/>
      <c r="B170" s="38"/>
      <c r="C170" s="37"/>
      <c r="D170" s="189" t="s">
        <v>126</v>
      </c>
      <c r="E170" s="37"/>
      <c r="F170" s="190" t="s">
        <v>254</v>
      </c>
      <c r="G170" s="37"/>
      <c r="H170" s="37"/>
      <c r="I170" s="186"/>
      <c r="J170" s="37"/>
      <c r="K170" s="37"/>
      <c r="L170" s="38"/>
      <c r="M170" s="187"/>
      <c r="N170" s="188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126</v>
      </c>
      <c r="AU170" s="18" t="s">
        <v>83</v>
      </c>
    </row>
    <row r="171" s="13" customFormat="1">
      <c r="A171" s="13"/>
      <c r="B171" s="191"/>
      <c r="C171" s="13"/>
      <c r="D171" s="184" t="s">
        <v>128</v>
      </c>
      <c r="E171" s="192" t="s">
        <v>1</v>
      </c>
      <c r="F171" s="193" t="s">
        <v>255</v>
      </c>
      <c r="G171" s="13"/>
      <c r="H171" s="194">
        <v>153.16999999999999</v>
      </c>
      <c r="I171" s="195"/>
      <c r="J171" s="13"/>
      <c r="K171" s="13"/>
      <c r="L171" s="191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128</v>
      </c>
      <c r="AU171" s="192" t="s">
        <v>83</v>
      </c>
      <c r="AV171" s="13" t="s">
        <v>83</v>
      </c>
      <c r="AW171" s="13" t="s">
        <v>30</v>
      </c>
      <c r="AX171" s="13" t="s">
        <v>81</v>
      </c>
      <c r="AY171" s="192" t="s">
        <v>114</v>
      </c>
    </row>
    <row r="172" s="2" customFormat="1" ht="16.5" customHeight="1">
      <c r="A172" s="37"/>
      <c r="B172" s="170"/>
      <c r="C172" s="171" t="s">
        <v>115</v>
      </c>
      <c r="D172" s="171" t="s">
        <v>117</v>
      </c>
      <c r="E172" s="172" t="s">
        <v>256</v>
      </c>
      <c r="F172" s="173" t="s">
        <v>257</v>
      </c>
      <c r="G172" s="174" t="s">
        <v>231</v>
      </c>
      <c r="H172" s="175">
        <v>276</v>
      </c>
      <c r="I172" s="176"/>
      <c r="J172" s="177">
        <f>ROUND(I172*H172,2)</f>
        <v>0</v>
      </c>
      <c r="K172" s="173" t="s">
        <v>121</v>
      </c>
      <c r="L172" s="38"/>
      <c r="M172" s="178" t="s">
        <v>1</v>
      </c>
      <c r="N172" s="179" t="s">
        <v>38</v>
      </c>
      <c r="O172" s="76"/>
      <c r="P172" s="180">
        <f>O172*H172</f>
        <v>0</v>
      </c>
      <c r="Q172" s="180">
        <v>0.0010200000000000001</v>
      </c>
      <c r="R172" s="180">
        <f>Q172*H172</f>
        <v>0.28151999999999999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122</v>
      </c>
      <c r="AT172" s="182" t="s">
        <v>117</v>
      </c>
      <c r="AU172" s="182" t="s">
        <v>83</v>
      </c>
      <c r="AY172" s="18" t="s">
        <v>114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81</v>
      </c>
      <c r="BK172" s="183">
        <f>ROUND(I172*H172,2)</f>
        <v>0</v>
      </c>
      <c r="BL172" s="18" t="s">
        <v>122</v>
      </c>
      <c r="BM172" s="182" t="s">
        <v>258</v>
      </c>
    </row>
    <row r="173" s="2" customFormat="1">
      <c r="A173" s="37"/>
      <c r="B173" s="38"/>
      <c r="C173" s="37"/>
      <c r="D173" s="184" t="s">
        <v>124</v>
      </c>
      <c r="E173" s="37"/>
      <c r="F173" s="185" t="s">
        <v>259</v>
      </c>
      <c r="G173" s="37"/>
      <c r="H173" s="37"/>
      <c r="I173" s="186"/>
      <c r="J173" s="37"/>
      <c r="K173" s="37"/>
      <c r="L173" s="38"/>
      <c r="M173" s="187"/>
      <c r="N173" s="188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124</v>
      </c>
      <c r="AU173" s="18" t="s">
        <v>83</v>
      </c>
    </row>
    <row r="174" s="2" customFormat="1">
      <c r="A174" s="37"/>
      <c r="B174" s="38"/>
      <c r="C174" s="37"/>
      <c r="D174" s="189" t="s">
        <v>126</v>
      </c>
      <c r="E174" s="37"/>
      <c r="F174" s="190" t="s">
        <v>260</v>
      </c>
      <c r="G174" s="37"/>
      <c r="H174" s="37"/>
      <c r="I174" s="186"/>
      <c r="J174" s="37"/>
      <c r="K174" s="37"/>
      <c r="L174" s="38"/>
      <c r="M174" s="187"/>
      <c r="N174" s="188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126</v>
      </c>
      <c r="AU174" s="18" t="s">
        <v>83</v>
      </c>
    </row>
    <row r="175" s="13" customFormat="1">
      <c r="A175" s="13"/>
      <c r="B175" s="191"/>
      <c r="C175" s="13"/>
      <c r="D175" s="184" t="s">
        <v>128</v>
      </c>
      <c r="E175" s="192" t="s">
        <v>1</v>
      </c>
      <c r="F175" s="193" t="s">
        <v>261</v>
      </c>
      <c r="G175" s="13"/>
      <c r="H175" s="194">
        <v>276</v>
      </c>
      <c r="I175" s="195"/>
      <c r="J175" s="13"/>
      <c r="K175" s="13"/>
      <c r="L175" s="191"/>
      <c r="M175" s="196"/>
      <c r="N175" s="197"/>
      <c r="O175" s="197"/>
      <c r="P175" s="197"/>
      <c r="Q175" s="197"/>
      <c r="R175" s="197"/>
      <c r="S175" s="197"/>
      <c r="T175" s="19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2" t="s">
        <v>128</v>
      </c>
      <c r="AU175" s="192" t="s">
        <v>83</v>
      </c>
      <c r="AV175" s="13" t="s">
        <v>83</v>
      </c>
      <c r="AW175" s="13" t="s">
        <v>30</v>
      </c>
      <c r="AX175" s="13" t="s">
        <v>81</v>
      </c>
      <c r="AY175" s="192" t="s">
        <v>114</v>
      </c>
    </row>
    <row r="176" s="2" customFormat="1" ht="21.75" customHeight="1">
      <c r="A176" s="37"/>
      <c r="B176" s="170"/>
      <c r="C176" s="210" t="s">
        <v>262</v>
      </c>
      <c r="D176" s="210" t="s">
        <v>263</v>
      </c>
      <c r="E176" s="211" t="s">
        <v>264</v>
      </c>
      <c r="F176" s="212" t="s">
        <v>265</v>
      </c>
      <c r="G176" s="213" t="s">
        <v>266</v>
      </c>
      <c r="H176" s="214">
        <v>11.757999999999999</v>
      </c>
      <c r="I176" s="215"/>
      <c r="J176" s="216">
        <f>ROUND(I176*H176,2)</f>
        <v>0</v>
      </c>
      <c r="K176" s="212" t="s">
        <v>121</v>
      </c>
      <c r="L176" s="217"/>
      <c r="M176" s="218" t="s">
        <v>1</v>
      </c>
      <c r="N176" s="219" t="s">
        <v>38</v>
      </c>
      <c r="O176" s="76"/>
      <c r="P176" s="180">
        <f>O176*H176</f>
        <v>0</v>
      </c>
      <c r="Q176" s="180">
        <v>1</v>
      </c>
      <c r="R176" s="180">
        <f>Q176*H176</f>
        <v>11.757999999999999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169</v>
      </c>
      <c r="AT176" s="182" t="s">
        <v>263</v>
      </c>
      <c r="AU176" s="182" t="s">
        <v>83</v>
      </c>
      <c r="AY176" s="18" t="s">
        <v>114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81</v>
      </c>
      <c r="BK176" s="183">
        <f>ROUND(I176*H176,2)</f>
        <v>0</v>
      </c>
      <c r="BL176" s="18" t="s">
        <v>122</v>
      </c>
      <c r="BM176" s="182" t="s">
        <v>267</v>
      </c>
    </row>
    <row r="177" s="2" customFormat="1">
      <c r="A177" s="37"/>
      <c r="B177" s="38"/>
      <c r="C177" s="37"/>
      <c r="D177" s="184" t="s">
        <v>124</v>
      </c>
      <c r="E177" s="37"/>
      <c r="F177" s="185" t="s">
        <v>265</v>
      </c>
      <c r="G177" s="37"/>
      <c r="H177" s="37"/>
      <c r="I177" s="186"/>
      <c r="J177" s="37"/>
      <c r="K177" s="37"/>
      <c r="L177" s="38"/>
      <c r="M177" s="187"/>
      <c r="N177" s="188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124</v>
      </c>
      <c r="AU177" s="18" t="s">
        <v>83</v>
      </c>
    </row>
    <row r="178" s="13" customFormat="1">
      <c r="A178" s="13"/>
      <c r="B178" s="191"/>
      <c r="C178" s="13"/>
      <c r="D178" s="184" t="s">
        <v>128</v>
      </c>
      <c r="E178" s="13"/>
      <c r="F178" s="193" t="s">
        <v>268</v>
      </c>
      <c r="G178" s="13"/>
      <c r="H178" s="194">
        <v>11.757999999999999</v>
      </c>
      <c r="I178" s="195"/>
      <c r="J178" s="13"/>
      <c r="K178" s="13"/>
      <c r="L178" s="191"/>
      <c r="M178" s="196"/>
      <c r="N178" s="197"/>
      <c r="O178" s="197"/>
      <c r="P178" s="197"/>
      <c r="Q178" s="197"/>
      <c r="R178" s="197"/>
      <c r="S178" s="197"/>
      <c r="T178" s="19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2" t="s">
        <v>128</v>
      </c>
      <c r="AU178" s="192" t="s">
        <v>83</v>
      </c>
      <c r="AV178" s="13" t="s">
        <v>83</v>
      </c>
      <c r="AW178" s="13" t="s">
        <v>3</v>
      </c>
      <c r="AX178" s="13" t="s">
        <v>81</v>
      </c>
      <c r="AY178" s="192" t="s">
        <v>114</v>
      </c>
    </row>
    <row r="179" s="2" customFormat="1" ht="16.5" customHeight="1">
      <c r="A179" s="37"/>
      <c r="B179" s="170"/>
      <c r="C179" s="210" t="s">
        <v>269</v>
      </c>
      <c r="D179" s="210" t="s">
        <v>263</v>
      </c>
      <c r="E179" s="211" t="s">
        <v>270</v>
      </c>
      <c r="F179" s="212" t="s">
        <v>271</v>
      </c>
      <c r="G179" s="213" t="s">
        <v>251</v>
      </c>
      <c r="H179" s="214">
        <v>19.5</v>
      </c>
      <c r="I179" s="215"/>
      <c r="J179" s="216">
        <f>ROUND(I179*H179,2)</f>
        <v>0</v>
      </c>
      <c r="K179" s="212" t="s">
        <v>121</v>
      </c>
      <c r="L179" s="217"/>
      <c r="M179" s="218" t="s">
        <v>1</v>
      </c>
      <c r="N179" s="219" t="s">
        <v>38</v>
      </c>
      <c r="O179" s="76"/>
      <c r="P179" s="180">
        <f>O179*H179</f>
        <v>0</v>
      </c>
      <c r="Q179" s="180">
        <v>2.4289999999999998</v>
      </c>
      <c r="R179" s="180">
        <f>Q179*H179</f>
        <v>47.365499999999997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169</v>
      </c>
      <c r="AT179" s="182" t="s">
        <v>263</v>
      </c>
      <c r="AU179" s="182" t="s">
        <v>83</v>
      </c>
      <c r="AY179" s="18" t="s">
        <v>114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81</v>
      </c>
      <c r="BK179" s="183">
        <f>ROUND(I179*H179,2)</f>
        <v>0</v>
      </c>
      <c r="BL179" s="18" t="s">
        <v>122</v>
      </c>
      <c r="BM179" s="182" t="s">
        <v>272</v>
      </c>
    </row>
    <row r="180" s="2" customFormat="1">
      <c r="A180" s="37"/>
      <c r="B180" s="38"/>
      <c r="C180" s="37"/>
      <c r="D180" s="184" t="s">
        <v>124</v>
      </c>
      <c r="E180" s="37"/>
      <c r="F180" s="185" t="s">
        <v>271</v>
      </c>
      <c r="G180" s="37"/>
      <c r="H180" s="37"/>
      <c r="I180" s="186"/>
      <c r="J180" s="37"/>
      <c r="K180" s="37"/>
      <c r="L180" s="38"/>
      <c r="M180" s="187"/>
      <c r="N180" s="188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124</v>
      </c>
      <c r="AU180" s="18" t="s">
        <v>83</v>
      </c>
    </row>
    <row r="181" s="2" customFormat="1" ht="16.5" customHeight="1">
      <c r="A181" s="37"/>
      <c r="B181" s="170"/>
      <c r="C181" s="171" t="s">
        <v>273</v>
      </c>
      <c r="D181" s="171" t="s">
        <v>117</v>
      </c>
      <c r="E181" s="172" t="s">
        <v>274</v>
      </c>
      <c r="F181" s="173" t="s">
        <v>275</v>
      </c>
      <c r="G181" s="174" t="s">
        <v>231</v>
      </c>
      <c r="H181" s="175">
        <v>24</v>
      </c>
      <c r="I181" s="176"/>
      <c r="J181" s="177">
        <f>ROUND(I181*H181,2)</f>
        <v>0</v>
      </c>
      <c r="K181" s="173" t="s">
        <v>121</v>
      </c>
      <c r="L181" s="38"/>
      <c r="M181" s="178" t="s">
        <v>1</v>
      </c>
      <c r="N181" s="179" t="s">
        <v>38</v>
      </c>
      <c r="O181" s="76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122</v>
      </c>
      <c r="AT181" s="182" t="s">
        <v>117</v>
      </c>
      <c r="AU181" s="182" t="s">
        <v>83</v>
      </c>
      <c r="AY181" s="18" t="s">
        <v>114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81</v>
      </c>
      <c r="BK181" s="183">
        <f>ROUND(I181*H181,2)</f>
        <v>0</v>
      </c>
      <c r="BL181" s="18" t="s">
        <v>122</v>
      </c>
      <c r="BM181" s="182" t="s">
        <v>276</v>
      </c>
    </row>
    <row r="182" s="2" customFormat="1">
      <c r="A182" s="37"/>
      <c r="B182" s="38"/>
      <c r="C182" s="37"/>
      <c r="D182" s="184" t="s">
        <v>124</v>
      </c>
      <c r="E182" s="37"/>
      <c r="F182" s="185" t="s">
        <v>277</v>
      </c>
      <c r="G182" s="37"/>
      <c r="H182" s="37"/>
      <c r="I182" s="186"/>
      <c r="J182" s="37"/>
      <c r="K182" s="37"/>
      <c r="L182" s="38"/>
      <c r="M182" s="187"/>
      <c r="N182" s="188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124</v>
      </c>
      <c r="AU182" s="18" t="s">
        <v>83</v>
      </c>
    </row>
    <row r="183" s="2" customFormat="1">
      <c r="A183" s="37"/>
      <c r="B183" s="38"/>
      <c r="C183" s="37"/>
      <c r="D183" s="189" t="s">
        <v>126</v>
      </c>
      <c r="E183" s="37"/>
      <c r="F183" s="190" t="s">
        <v>278</v>
      </c>
      <c r="G183" s="37"/>
      <c r="H183" s="37"/>
      <c r="I183" s="186"/>
      <c r="J183" s="37"/>
      <c r="K183" s="37"/>
      <c r="L183" s="38"/>
      <c r="M183" s="187"/>
      <c r="N183" s="188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126</v>
      </c>
      <c r="AU183" s="18" t="s">
        <v>83</v>
      </c>
    </row>
    <row r="184" s="2" customFormat="1" ht="24.15" customHeight="1">
      <c r="A184" s="37"/>
      <c r="B184" s="170"/>
      <c r="C184" s="171" t="s">
        <v>279</v>
      </c>
      <c r="D184" s="171" t="s">
        <v>117</v>
      </c>
      <c r="E184" s="172" t="s">
        <v>280</v>
      </c>
      <c r="F184" s="173" t="s">
        <v>281</v>
      </c>
      <c r="G184" s="174" t="s">
        <v>231</v>
      </c>
      <c r="H184" s="175">
        <v>16</v>
      </c>
      <c r="I184" s="176"/>
      <c r="J184" s="177">
        <f>ROUND(I184*H184,2)</f>
        <v>0</v>
      </c>
      <c r="K184" s="173" t="s">
        <v>121</v>
      </c>
      <c r="L184" s="38"/>
      <c r="M184" s="178" t="s">
        <v>1</v>
      </c>
      <c r="N184" s="179" t="s">
        <v>38</v>
      </c>
      <c r="O184" s="76"/>
      <c r="P184" s="180">
        <f>O184*H184</f>
        <v>0</v>
      </c>
      <c r="Q184" s="180">
        <v>0.15478</v>
      </c>
      <c r="R184" s="180">
        <f>Q184*H184</f>
        <v>2.47648</v>
      </c>
      <c r="S184" s="180">
        <v>0</v>
      </c>
      <c r="T184" s="18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2" t="s">
        <v>122</v>
      </c>
      <c r="AT184" s="182" t="s">
        <v>117</v>
      </c>
      <c r="AU184" s="182" t="s">
        <v>83</v>
      </c>
      <c r="AY184" s="18" t="s">
        <v>114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8" t="s">
        <v>81</v>
      </c>
      <c r="BK184" s="183">
        <f>ROUND(I184*H184,2)</f>
        <v>0</v>
      </c>
      <c r="BL184" s="18" t="s">
        <v>122</v>
      </c>
      <c r="BM184" s="182" t="s">
        <v>282</v>
      </c>
    </row>
    <row r="185" s="2" customFormat="1">
      <c r="A185" s="37"/>
      <c r="B185" s="38"/>
      <c r="C185" s="37"/>
      <c r="D185" s="184" t="s">
        <v>124</v>
      </c>
      <c r="E185" s="37"/>
      <c r="F185" s="185" t="s">
        <v>283</v>
      </c>
      <c r="G185" s="37"/>
      <c r="H185" s="37"/>
      <c r="I185" s="186"/>
      <c r="J185" s="37"/>
      <c r="K185" s="37"/>
      <c r="L185" s="38"/>
      <c r="M185" s="187"/>
      <c r="N185" s="188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124</v>
      </c>
      <c r="AU185" s="18" t="s">
        <v>83</v>
      </c>
    </row>
    <row r="186" s="2" customFormat="1">
      <c r="A186" s="37"/>
      <c r="B186" s="38"/>
      <c r="C186" s="37"/>
      <c r="D186" s="189" t="s">
        <v>126</v>
      </c>
      <c r="E186" s="37"/>
      <c r="F186" s="190" t="s">
        <v>284</v>
      </c>
      <c r="G186" s="37"/>
      <c r="H186" s="37"/>
      <c r="I186" s="186"/>
      <c r="J186" s="37"/>
      <c r="K186" s="37"/>
      <c r="L186" s="38"/>
      <c r="M186" s="187"/>
      <c r="N186" s="188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126</v>
      </c>
      <c r="AU186" s="18" t="s">
        <v>83</v>
      </c>
    </row>
    <row r="187" s="13" customFormat="1">
      <c r="A187" s="13"/>
      <c r="B187" s="191"/>
      <c r="C187" s="13"/>
      <c r="D187" s="184" t="s">
        <v>128</v>
      </c>
      <c r="E187" s="192" t="s">
        <v>1</v>
      </c>
      <c r="F187" s="193" t="s">
        <v>285</v>
      </c>
      <c r="G187" s="13"/>
      <c r="H187" s="194">
        <v>16</v>
      </c>
      <c r="I187" s="195"/>
      <c r="J187" s="13"/>
      <c r="K187" s="13"/>
      <c r="L187" s="191"/>
      <c r="M187" s="196"/>
      <c r="N187" s="197"/>
      <c r="O187" s="197"/>
      <c r="P187" s="197"/>
      <c r="Q187" s="197"/>
      <c r="R187" s="197"/>
      <c r="S187" s="197"/>
      <c r="T187" s="19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2" t="s">
        <v>128</v>
      </c>
      <c r="AU187" s="192" t="s">
        <v>83</v>
      </c>
      <c r="AV187" s="13" t="s">
        <v>83</v>
      </c>
      <c r="AW187" s="13" t="s">
        <v>30</v>
      </c>
      <c r="AX187" s="13" t="s">
        <v>81</v>
      </c>
      <c r="AY187" s="192" t="s">
        <v>114</v>
      </c>
    </row>
    <row r="188" s="2" customFormat="1" ht="24.15" customHeight="1">
      <c r="A188" s="37"/>
      <c r="B188" s="170"/>
      <c r="C188" s="171" t="s">
        <v>286</v>
      </c>
      <c r="D188" s="171" t="s">
        <v>117</v>
      </c>
      <c r="E188" s="172" t="s">
        <v>287</v>
      </c>
      <c r="F188" s="173" t="s">
        <v>288</v>
      </c>
      <c r="G188" s="174" t="s">
        <v>231</v>
      </c>
      <c r="H188" s="175">
        <v>8</v>
      </c>
      <c r="I188" s="176"/>
      <c r="J188" s="177">
        <f>ROUND(I188*H188,2)</f>
        <v>0</v>
      </c>
      <c r="K188" s="173" t="s">
        <v>121</v>
      </c>
      <c r="L188" s="38"/>
      <c r="M188" s="178" t="s">
        <v>1</v>
      </c>
      <c r="N188" s="179" t="s">
        <v>38</v>
      </c>
      <c r="O188" s="76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2" t="s">
        <v>122</v>
      </c>
      <c r="AT188" s="182" t="s">
        <v>117</v>
      </c>
      <c r="AU188" s="182" t="s">
        <v>83</v>
      </c>
      <c r="AY188" s="18" t="s">
        <v>114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81</v>
      </c>
      <c r="BK188" s="183">
        <f>ROUND(I188*H188,2)</f>
        <v>0</v>
      </c>
      <c r="BL188" s="18" t="s">
        <v>122</v>
      </c>
      <c r="BM188" s="182" t="s">
        <v>289</v>
      </c>
    </row>
    <row r="189" s="2" customFormat="1">
      <c r="A189" s="37"/>
      <c r="B189" s="38"/>
      <c r="C189" s="37"/>
      <c r="D189" s="184" t="s">
        <v>124</v>
      </c>
      <c r="E189" s="37"/>
      <c r="F189" s="185" t="s">
        <v>290</v>
      </c>
      <c r="G189" s="37"/>
      <c r="H189" s="37"/>
      <c r="I189" s="186"/>
      <c r="J189" s="37"/>
      <c r="K189" s="37"/>
      <c r="L189" s="38"/>
      <c r="M189" s="187"/>
      <c r="N189" s="188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124</v>
      </c>
      <c r="AU189" s="18" t="s">
        <v>83</v>
      </c>
    </row>
    <row r="190" s="2" customFormat="1">
      <c r="A190" s="37"/>
      <c r="B190" s="38"/>
      <c r="C190" s="37"/>
      <c r="D190" s="189" t="s">
        <v>126</v>
      </c>
      <c r="E190" s="37"/>
      <c r="F190" s="190" t="s">
        <v>291</v>
      </c>
      <c r="G190" s="37"/>
      <c r="H190" s="37"/>
      <c r="I190" s="186"/>
      <c r="J190" s="37"/>
      <c r="K190" s="37"/>
      <c r="L190" s="38"/>
      <c r="M190" s="187"/>
      <c r="N190" s="188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126</v>
      </c>
      <c r="AU190" s="18" t="s">
        <v>83</v>
      </c>
    </row>
    <row r="191" s="2" customFormat="1" ht="24.15" customHeight="1">
      <c r="A191" s="37"/>
      <c r="B191" s="170"/>
      <c r="C191" s="171" t="s">
        <v>8</v>
      </c>
      <c r="D191" s="171" t="s">
        <v>117</v>
      </c>
      <c r="E191" s="172" t="s">
        <v>292</v>
      </c>
      <c r="F191" s="173" t="s">
        <v>293</v>
      </c>
      <c r="G191" s="174" t="s">
        <v>206</v>
      </c>
      <c r="H191" s="175">
        <v>86.400000000000006</v>
      </c>
      <c r="I191" s="176"/>
      <c r="J191" s="177">
        <f>ROUND(I191*H191,2)</f>
        <v>0</v>
      </c>
      <c r="K191" s="173" t="s">
        <v>121</v>
      </c>
      <c r="L191" s="38"/>
      <c r="M191" s="178" t="s">
        <v>1</v>
      </c>
      <c r="N191" s="179" t="s">
        <v>38</v>
      </c>
      <c r="O191" s="76"/>
      <c r="P191" s="180">
        <f>O191*H191</f>
        <v>0</v>
      </c>
      <c r="Q191" s="180">
        <v>0.029440000000000001</v>
      </c>
      <c r="R191" s="180">
        <f>Q191*H191</f>
        <v>2.5436160000000001</v>
      </c>
      <c r="S191" s="180">
        <v>0</v>
      </c>
      <c r="T191" s="18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2" t="s">
        <v>122</v>
      </c>
      <c r="AT191" s="182" t="s">
        <v>117</v>
      </c>
      <c r="AU191" s="182" t="s">
        <v>83</v>
      </c>
      <c r="AY191" s="18" t="s">
        <v>114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8" t="s">
        <v>81</v>
      </c>
      <c r="BK191" s="183">
        <f>ROUND(I191*H191,2)</f>
        <v>0</v>
      </c>
      <c r="BL191" s="18" t="s">
        <v>122</v>
      </c>
      <c r="BM191" s="182" t="s">
        <v>294</v>
      </c>
    </row>
    <row r="192" s="2" customFormat="1">
      <c r="A192" s="37"/>
      <c r="B192" s="38"/>
      <c r="C192" s="37"/>
      <c r="D192" s="184" t="s">
        <v>124</v>
      </c>
      <c r="E192" s="37"/>
      <c r="F192" s="185" t="s">
        <v>295</v>
      </c>
      <c r="G192" s="37"/>
      <c r="H192" s="37"/>
      <c r="I192" s="186"/>
      <c r="J192" s="37"/>
      <c r="K192" s="37"/>
      <c r="L192" s="38"/>
      <c r="M192" s="187"/>
      <c r="N192" s="188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124</v>
      </c>
      <c r="AU192" s="18" t="s">
        <v>83</v>
      </c>
    </row>
    <row r="193" s="2" customFormat="1">
      <c r="A193" s="37"/>
      <c r="B193" s="38"/>
      <c r="C193" s="37"/>
      <c r="D193" s="189" t="s">
        <v>126</v>
      </c>
      <c r="E193" s="37"/>
      <c r="F193" s="190" t="s">
        <v>296</v>
      </c>
      <c r="G193" s="37"/>
      <c r="H193" s="37"/>
      <c r="I193" s="186"/>
      <c r="J193" s="37"/>
      <c r="K193" s="37"/>
      <c r="L193" s="38"/>
      <c r="M193" s="187"/>
      <c r="N193" s="188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126</v>
      </c>
      <c r="AU193" s="18" t="s">
        <v>83</v>
      </c>
    </row>
    <row r="194" s="13" customFormat="1">
      <c r="A194" s="13"/>
      <c r="B194" s="191"/>
      <c r="C194" s="13"/>
      <c r="D194" s="184" t="s">
        <v>128</v>
      </c>
      <c r="E194" s="192" t="s">
        <v>1</v>
      </c>
      <c r="F194" s="193" t="s">
        <v>297</v>
      </c>
      <c r="G194" s="13"/>
      <c r="H194" s="194">
        <v>86.400000000000006</v>
      </c>
      <c r="I194" s="195"/>
      <c r="J194" s="13"/>
      <c r="K194" s="13"/>
      <c r="L194" s="191"/>
      <c r="M194" s="196"/>
      <c r="N194" s="197"/>
      <c r="O194" s="197"/>
      <c r="P194" s="197"/>
      <c r="Q194" s="197"/>
      <c r="R194" s="197"/>
      <c r="S194" s="197"/>
      <c r="T194" s="19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2" t="s">
        <v>128</v>
      </c>
      <c r="AU194" s="192" t="s">
        <v>83</v>
      </c>
      <c r="AV194" s="13" t="s">
        <v>83</v>
      </c>
      <c r="AW194" s="13" t="s">
        <v>30</v>
      </c>
      <c r="AX194" s="13" t="s">
        <v>81</v>
      </c>
      <c r="AY194" s="192" t="s">
        <v>114</v>
      </c>
    </row>
    <row r="195" s="2" customFormat="1" ht="16.5" customHeight="1">
      <c r="A195" s="37"/>
      <c r="B195" s="170"/>
      <c r="C195" s="210" t="s">
        <v>298</v>
      </c>
      <c r="D195" s="210" t="s">
        <v>263</v>
      </c>
      <c r="E195" s="211" t="s">
        <v>299</v>
      </c>
      <c r="F195" s="212" t="s">
        <v>300</v>
      </c>
      <c r="G195" s="213" t="s">
        <v>251</v>
      </c>
      <c r="H195" s="214">
        <v>5.1840000000000002</v>
      </c>
      <c r="I195" s="215"/>
      <c r="J195" s="216">
        <f>ROUND(I195*H195,2)</f>
        <v>0</v>
      </c>
      <c r="K195" s="212" t="s">
        <v>121</v>
      </c>
      <c r="L195" s="217"/>
      <c r="M195" s="218" t="s">
        <v>1</v>
      </c>
      <c r="N195" s="219" t="s">
        <v>38</v>
      </c>
      <c r="O195" s="76"/>
      <c r="P195" s="180">
        <f>O195*H195</f>
        <v>0</v>
      </c>
      <c r="Q195" s="180">
        <v>0.71999999999999997</v>
      </c>
      <c r="R195" s="180">
        <f>Q195*H195</f>
        <v>3.7324799999999998</v>
      </c>
      <c r="S195" s="180">
        <v>0</v>
      </c>
      <c r="T195" s="18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2" t="s">
        <v>169</v>
      </c>
      <c r="AT195" s="182" t="s">
        <v>263</v>
      </c>
      <c r="AU195" s="182" t="s">
        <v>83</v>
      </c>
      <c r="AY195" s="18" t="s">
        <v>114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81</v>
      </c>
      <c r="BK195" s="183">
        <f>ROUND(I195*H195,2)</f>
        <v>0</v>
      </c>
      <c r="BL195" s="18" t="s">
        <v>122</v>
      </c>
      <c r="BM195" s="182" t="s">
        <v>301</v>
      </c>
    </row>
    <row r="196" s="2" customFormat="1">
      <c r="A196" s="37"/>
      <c r="B196" s="38"/>
      <c r="C196" s="37"/>
      <c r="D196" s="184" t="s">
        <v>124</v>
      </c>
      <c r="E196" s="37"/>
      <c r="F196" s="185" t="s">
        <v>300</v>
      </c>
      <c r="G196" s="37"/>
      <c r="H196" s="37"/>
      <c r="I196" s="186"/>
      <c r="J196" s="37"/>
      <c r="K196" s="37"/>
      <c r="L196" s="38"/>
      <c r="M196" s="187"/>
      <c r="N196" s="188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124</v>
      </c>
      <c r="AU196" s="18" t="s">
        <v>83</v>
      </c>
    </row>
    <row r="197" s="13" customFormat="1">
      <c r="A197" s="13"/>
      <c r="B197" s="191"/>
      <c r="C197" s="13"/>
      <c r="D197" s="184" t="s">
        <v>128</v>
      </c>
      <c r="E197" s="192" t="s">
        <v>1</v>
      </c>
      <c r="F197" s="193" t="s">
        <v>302</v>
      </c>
      <c r="G197" s="13"/>
      <c r="H197" s="194">
        <v>5.1840000000000002</v>
      </c>
      <c r="I197" s="195"/>
      <c r="J197" s="13"/>
      <c r="K197" s="13"/>
      <c r="L197" s="191"/>
      <c r="M197" s="196"/>
      <c r="N197" s="197"/>
      <c r="O197" s="197"/>
      <c r="P197" s="197"/>
      <c r="Q197" s="197"/>
      <c r="R197" s="197"/>
      <c r="S197" s="197"/>
      <c r="T197" s="19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2" t="s">
        <v>128</v>
      </c>
      <c r="AU197" s="192" t="s">
        <v>83</v>
      </c>
      <c r="AV197" s="13" t="s">
        <v>83</v>
      </c>
      <c r="AW197" s="13" t="s">
        <v>30</v>
      </c>
      <c r="AX197" s="13" t="s">
        <v>81</v>
      </c>
      <c r="AY197" s="192" t="s">
        <v>114</v>
      </c>
    </row>
    <row r="198" s="2" customFormat="1" ht="16.5" customHeight="1">
      <c r="A198" s="37"/>
      <c r="B198" s="170"/>
      <c r="C198" s="171" t="s">
        <v>303</v>
      </c>
      <c r="D198" s="171" t="s">
        <v>117</v>
      </c>
      <c r="E198" s="172" t="s">
        <v>304</v>
      </c>
      <c r="F198" s="173" t="s">
        <v>305</v>
      </c>
      <c r="G198" s="174" t="s">
        <v>231</v>
      </c>
      <c r="H198" s="175">
        <v>54.200000000000003</v>
      </c>
      <c r="I198" s="176"/>
      <c r="J198" s="177">
        <f>ROUND(I198*H198,2)</f>
        <v>0</v>
      </c>
      <c r="K198" s="173" t="s">
        <v>121</v>
      </c>
      <c r="L198" s="38"/>
      <c r="M198" s="178" t="s">
        <v>1</v>
      </c>
      <c r="N198" s="179" t="s">
        <v>38</v>
      </c>
      <c r="O198" s="76"/>
      <c r="P198" s="180">
        <f>O198*H198</f>
        <v>0</v>
      </c>
      <c r="Q198" s="180">
        <v>0.030779999999999998</v>
      </c>
      <c r="R198" s="180">
        <f>Q198*H198</f>
        <v>1.6682760000000001</v>
      </c>
      <c r="S198" s="180">
        <v>0</v>
      </c>
      <c r="T198" s="18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2" t="s">
        <v>122</v>
      </c>
      <c r="AT198" s="182" t="s">
        <v>117</v>
      </c>
      <c r="AU198" s="182" t="s">
        <v>83</v>
      </c>
      <c r="AY198" s="18" t="s">
        <v>114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8" t="s">
        <v>81</v>
      </c>
      <c r="BK198" s="183">
        <f>ROUND(I198*H198,2)</f>
        <v>0</v>
      </c>
      <c r="BL198" s="18" t="s">
        <v>122</v>
      </c>
      <c r="BM198" s="182" t="s">
        <v>306</v>
      </c>
    </row>
    <row r="199" s="2" customFormat="1">
      <c r="A199" s="37"/>
      <c r="B199" s="38"/>
      <c r="C199" s="37"/>
      <c r="D199" s="184" t="s">
        <v>124</v>
      </c>
      <c r="E199" s="37"/>
      <c r="F199" s="185" t="s">
        <v>307</v>
      </c>
      <c r="G199" s="37"/>
      <c r="H199" s="37"/>
      <c r="I199" s="186"/>
      <c r="J199" s="37"/>
      <c r="K199" s="37"/>
      <c r="L199" s="38"/>
      <c r="M199" s="187"/>
      <c r="N199" s="188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124</v>
      </c>
      <c r="AU199" s="18" t="s">
        <v>83</v>
      </c>
    </row>
    <row r="200" s="2" customFormat="1">
      <c r="A200" s="37"/>
      <c r="B200" s="38"/>
      <c r="C200" s="37"/>
      <c r="D200" s="189" t="s">
        <v>126</v>
      </c>
      <c r="E200" s="37"/>
      <c r="F200" s="190" t="s">
        <v>308</v>
      </c>
      <c r="G200" s="37"/>
      <c r="H200" s="37"/>
      <c r="I200" s="186"/>
      <c r="J200" s="37"/>
      <c r="K200" s="37"/>
      <c r="L200" s="38"/>
      <c r="M200" s="187"/>
      <c r="N200" s="188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126</v>
      </c>
      <c r="AU200" s="18" t="s">
        <v>83</v>
      </c>
    </row>
    <row r="201" s="13" customFormat="1">
      <c r="A201" s="13"/>
      <c r="B201" s="191"/>
      <c r="C201" s="13"/>
      <c r="D201" s="184" t="s">
        <v>128</v>
      </c>
      <c r="E201" s="192" t="s">
        <v>1</v>
      </c>
      <c r="F201" s="193" t="s">
        <v>309</v>
      </c>
      <c r="G201" s="13"/>
      <c r="H201" s="194">
        <v>16</v>
      </c>
      <c r="I201" s="195"/>
      <c r="J201" s="13"/>
      <c r="K201" s="13"/>
      <c r="L201" s="191"/>
      <c r="M201" s="196"/>
      <c r="N201" s="197"/>
      <c r="O201" s="197"/>
      <c r="P201" s="197"/>
      <c r="Q201" s="197"/>
      <c r="R201" s="197"/>
      <c r="S201" s="197"/>
      <c r="T201" s="19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2" t="s">
        <v>128</v>
      </c>
      <c r="AU201" s="192" t="s">
        <v>83</v>
      </c>
      <c r="AV201" s="13" t="s">
        <v>83</v>
      </c>
      <c r="AW201" s="13" t="s">
        <v>30</v>
      </c>
      <c r="AX201" s="13" t="s">
        <v>73</v>
      </c>
      <c r="AY201" s="192" t="s">
        <v>114</v>
      </c>
    </row>
    <row r="202" s="13" customFormat="1">
      <c r="A202" s="13"/>
      <c r="B202" s="191"/>
      <c r="C202" s="13"/>
      <c r="D202" s="184" t="s">
        <v>128</v>
      </c>
      <c r="E202" s="192" t="s">
        <v>1</v>
      </c>
      <c r="F202" s="193" t="s">
        <v>310</v>
      </c>
      <c r="G202" s="13"/>
      <c r="H202" s="194">
        <v>38.200000000000003</v>
      </c>
      <c r="I202" s="195"/>
      <c r="J202" s="13"/>
      <c r="K202" s="13"/>
      <c r="L202" s="191"/>
      <c r="M202" s="196"/>
      <c r="N202" s="197"/>
      <c r="O202" s="197"/>
      <c r="P202" s="197"/>
      <c r="Q202" s="197"/>
      <c r="R202" s="197"/>
      <c r="S202" s="197"/>
      <c r="T202" s="19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2" t="s">
        <v>128</v>
      </c>
      <c r="AU202" s="192" t="s">
        <v>83</v>
      </c>
      <c r="AV202" s="13" t="s">
        <v>83</v>
      </c>
      <c r="AW202" s="13" t="s">
        <v>30</v>
      </c>
      <c r="AX202" s="13" t="s">
        <v>73</v>
      </c>
      <c r="AY202" s="192" t="s">
        <v>114</v>
      </c>
    </row>
    <row r="203" s="14" customFormat="1">
      <c r="A203" s="14"/>
      <c r="B203" s="202"/>
      <c r="C203" s="14"/>
      <c r="D203" s="184" t="s">
        <v>128</v>
      </c>
      <c r="E203" s="203" t="s">
        <v>1</v>
      </c>
      <c r="F203" s="204" t="s">
        <v>237</v>
      </c>
      <c r="G203" s="14"/>
      <c r="H203" s="205">
        <v>54.200000000000003</v>
      </c>
      <c r="I203" s="206"/>
      <c r="J203" s="14"/>
      <c r="K203" s="14"/>
      <c r="L203" s="202"/>
      <c r="M203" s="207"/>
      <c r="N203" s="208"/>
      <c r="O203" s="208"/>
      <c r="P203" s="208"/>
      <c r="Q203" s="208"/>
      <c r="R203" s="208"/>
      <c r="S203" s="208"/>
      <c r="T203" s="20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3" t="s">
        <v>128</v>
      </c>
      <c r="AU203" s="203" t="s">
        <v>83</v>
      </c>
      <c r="AV203" s="14" t="s">
        <v>122</v>
      </c>
      <c r="AW203" s="14" t="s">
        <v>30</v>
      </c>
      <c r="AX203" s="14" t="s">
        <v>81</v>
      </c>
      <c r="AY203" s="203" t="s">
        <v>114</v>
      </c>
    </row>
    <row r="204" s="2" customFormat="1" ht="37.8" customHeight="1">
      <c r="A204" s="37"/>
      <c r="B204" s="170"/>
      <c r="C204" s="171" t="s">
        <v>311</v>
      </c>
      <c r="D204" s="171" t="s">
        <v>117</v>
      </c>
      <c r="E204" s="172" t="s">
        <v>312</v>
      </c>
      <c r="F204" s="173" t="s">
        <v>313</v>
      </c>
      <c r="G204" s="174" t="s">
        <v>251</v>
      </c>
      <c r="H204" s="175">
        <v>43.421999999999997</v>
      </c>
      <c r="I204" s="176"/>
      <c r="J204" s="177">
        <f>ROUND(I204*H204,2)</f>
        <v>0</v>
      </c>
      <c r="K204" s="173" t="s">
        <v>121</v>
      </c>
      <c r="L204" s="38"/>
      <c r="M204" s="178" t="s">
        <v>1</v>
      </c>
      <c r="N204" s="179" t="s">
        <v>38</v>
      </c>
      <c r="O204" s="76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2" t="s">
        <v>122</v>
      </c>
      <c r="AT204" s="182" t="s">
        <v>117</v>
      </c>
      <c r="AU204" s="182" t="s">
        <v>83</v>
      </c>
      <c r="AY204" s="18" t="s">
        <v>114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8" t="s">
        <v>81</v>
      </c>
      <c r="BK204" s="183">
        <f>ROUND(I204*H204,2)</f>
        <v>0</v>
      </c>
      <c r="BL204" s="18" t="s">
        <v>122</v>
      </c>
      <c r="BM204" s="182" t="s">
        <v>314</v>
      </c>
    </row>
    <row r="205" s="2" customFormat="1">
      <c r="A205" s="37"/>
      <c r="B205" s="38"/>
      <c r="C205" s="37"/>
      <c r="D205" s="184" t="s">
        <v>124</v>
      </c>
      <c r="E205" s="37"/>
      <c r="F205" s="185" t="s">
        <v>315</v>
      </c>
      <c r="G205" s="37"/>
      <c r="H205" s="37"/>
      <c r="I205" s="186"/>
      <c r="J205" s="37"/>
      <c r="K205" s="37"/>
      <c r="L205" s="38"/>
      <c r="M205" s="187"/>
      <c r="N205" s="188"/>
      <c r="O205" s="76"/>
      <c r="P205" s="76"/>
      <c r="Q205" s="76"/>
      <c r="R205" s="76"/>
      <c r="S205" s="76"/>
      <c r="T205" s="7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124</v>
      </c>
      <c r="AU205" s="18" t="s">
        <v>83</v>
      </c>
    </row>
    <row r="206" s="2" customFormat="1">
      <c r="A206" s="37"/>
      <c r="B206" s="38"/>
      <c r="C206" s="37"/>
      <c r="D206" s="189" t="s">
        <v>126</v>
      </c>
      <c r="E206" s="37"/>
      <c r="F206" s="190" t="s">
        <v>316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126</v>
      </c>
      <c r="AU206" s="18" t="s">
        <v>83</v>
      </c>
    </row>
    <row r="207" s="13" customFormat="1">
      <c r="A207" s="13"/>
      <c r="B207" s="191"/>
      <c r="C207" s="13"/>
      <c r="D207" s="184" t="s">
        <v>128</v>
      </c>
      <c r="E207" s="192" t="s">
        <v>1</v>
      </c>
      <c r="F207" s="193" t="s">
        <v>317</v>
      </c>
      <c r="G207" s="13"/>
      <c r="H207" s="194">
        <v>43.421999999999997</v>
      </c>
      <c r="I207" s="195"/>
      <c r="J207" s="13"/>
      <c r="K207" s="13"/>
      <c r="L207" s="191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128</v>
      </c>
      <c r="AU207" s="192" t="s">
        <v>83</v>
      </c>
      <c r="AV207" s="13" t="s">
        <v>83</v>
      </c>
      <c r="AW207" s="13" t="s">
        <v>30</v>
      </c>
      <c r="AX207" s="13" t="s">
        <v>81</v>
      </c>
      <c r="AY207" s="192" t="s">
        <v>114</v>
      </c>
    </row>
    <row r="208" s="2" customFormat="1" ht="37.8" customHeight="1">
      <c r="A208" s="37"/>
      <c r="B208" s="170"/>
      <c r="C208" s="171" t="s">
        <v>318</v>
      </c>
      <c r="D208" s="171" t="s">
        <v>117</v>
      </c>
      <c r="E208" s="172" t="s">
        <v>319</v>
      </c>
      <c r="F208" s="173" t="s">
        <v>320</v>
      </c>
      <c r="G208" s="174" t="s">
        <v>251</v>
      </c>
      <c r="H208" s="175">
        <v>153.16999999999999</v>
      </c>
      <c r="I208" s="176"/>
      <c r="J208" s="177">
        <f>ROUND(I208*H208,2)</f>
        <v>0</v>
      </c>
      <c r="K208" s="173" t="s">
        <v>121</v>
      </c>
      <c r="L208" s="38"/>
      <c r="M208" s="178" t="s">
        <v>1</v>
      </c>
      <c r="N208" s="179" t="s">
        <v>38</v>
      </c>
      <c r="O208" s="76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2" t="s">
        <v>122</v>
      </c>
      <c r="AT208" s="182" t="s">
        <v>117</v>
      </c>
      <c r="AU208" s="182" t="s">
        <v>83</v>
      </c>
      <c r="AY208" s="18" t="s">
        <v>114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81</v>
      </c>
      <c r="BK208" s="183">
        <f>ROUND(I208*H208,2)</f>
        <v>0</v>
      </c>
      <c r="BL208" s="18" t="s">
        <v>122</v>
      </c>
      <c r="BM208" s="182" t="s">
        <v>321</v>
      </c>
    </row>
    <row r="209" s="2" customFormat="1">
      <c r="A209" s="37"/>
      <c r="B209" s="38"/>
      <c r="C209" s="37"/>
      <c r="D209" s="184" t="s">
        <v>124</v>
      </c>
      <c r="E209" s="37"/>
      <c r="F209" s="185" t="s">
        <v>322</v>
      </c>
      <c r="G209" s="37"/>
      <c r="H209" s="37"/>
      <c r="I209" s="186"/>
      <c r="J209" s="37"/>
      <c r="K209" s="37"/>
      <c r="L209" s="38"/>
      <c r="M209" s="187"/>
      <c r="N209" s="188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124</v>
      </c>
      <c r="AU209" s="18" t="s">
        <v>83</v>
      </c>
    </row>
    <row r="210" s="2" customFormat="1">
      <c r="A210" s="37"/>
      <c r="B210" s="38"/>
      <c r="C210" s="37"/>
      <c r="D210" s="189" t="s">
        <v>126</v>
      </c>
      <c r="E210" s="37"/>
      <c r="F210" s="190" t="s">
        <v>323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126</v>
      </c>
      <c r="AU210" s="18" t="s">
        <v>83</v>
      </c>
    </row>
    <row r="211" s="13" customFormat="1">
      <c r="A211" s="13"/>
      <c r="B211" s="191"/>
      <c r="C211" s="13"/>
      <c r="D211" s="184" t="s">
        <v>128</v>
      </c>
      <c r="E211" s="192" t="s">
        <v>1</v>
      </c>
      <c r="F211" s="193" t="s">
        <v>255</v>
      </c>
      <c r="G211" s="13"/>
      <c r="H211" s="194">
        <v>153.16999999999999</v>
      </c>
      <c r="I211" s="195"/>
      <c r="J211" s="13"/>
      <c r="K211" s="13"/>
      <c r="L211" s="191"/>
      <c r="M211" s="196"/>
      <c r="N211" s="197"/>
      <c r="O211" s="197"/>
      <c r="P211" s="197"/>
      <c r="Q211" s="197"/>
      <c r="R211" s="197"/>
      <c r="S211" s="197"/>
      <c r="T211" s="19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2" t="s">
        <v>128</v>
      </c>
      <c r="AU211" s="192" t="s">
        <v>83</v>
      </c>
      <c r="AV211" s="13" t="s">
        <v>83</v>
      </c>
      <c r="AW211" s="13" t="s">
        <v>30</v>
      </c>
      <c r="AX211" s="13" t="s">
        <v>81</v>
      </c>
      <c r="AY211" s="192" t="s">
        <v>114</v>
      </c>
    </row>
    <row r="212" s="2" customFormat="1" ht="24.15" customHeight="1">
      <c r="A212" s="37"/>
      <c r="B212" s="170"/>
      <c r="C212" s="171" t="s">
        <v>324</v>
      </c>
      <c r="D212" s="171" t="s">
        <v>117</v>
      </c>
      <c r="E212" s="172" t="s">
        <v>325</v>
      </c>
      <c r="F212" s="173" t="s">
        <v>326</v>
      </c>
      <c r="G212" s="174" t="s">
        <v>251</v>
      </c>
      <c r="H212" s="175">
        <v>43.421999999999997</v>
      </c>
      <c r="I212" s="176"/>
      <c r="J212" s="177">
        <f>ROUND(I212*H212,2)</f>
        <v>0</v>
      </c>
      <c r="K212" s="173" t="s">
        <v>121</v>
      </c>
      <c r="L212" s="38"/>
      <c r="M212" s="178" t="s">
        <v>1</v>
      </c>
      <c r="N212" s="179" t="s">
        <v>38</v>
      </c>
      <c r="O212" s="76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2" t="s">
        <v>122</v>
      </c>
      <c r="AT212" s="182" t="s">
        <v>117</v>
      </c>
      <c r="AU212" s="182" t="s">
        <v>83</v>
      </c>
      <c r="AY212" s="18" t="s">
        <v>114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8" t="s">
        <v>81</v>
      </c>
      <c r="BK212" s="183">
        <f>ROUND(I212*H212,2)</f>
        <v>0</v>
      </c>
      <c r="BL212" s="18" t="s">
        <v>122</v>
      </c>
      <c r="BM212" s="182" t="s">
        <v>327</v>
      </c>
    </row>
    <row r="213" s="2" customFormat="1">
      <c r="A213" s="37"/>
      <c r="B213" s="38"/>
      <c r="C213" s="37"/>
      <c r="D213" s="184" t="s">
        <v>124</v>
      </c>
      <c r="E213" s="37"/>
      <c r="F213" s="185" t="s">
        <v>328</v>
      </c>
      <c r="G213" s="37"/>
      <c r="H213" s="37"/>
      <c r="I213" s="186"/>
      <c r="J213" s="37"/>
      <c r="K213" s="37"/>
      <c r="L213" s="38"/>
      <c r="M213" s="187"/>
      <c r="N213" s="188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124</v>
      </c>
      <c r="AU213" s="18" t="s">
        <v>83</v>
      </c>
    </row>
    <row r="214" s="2" customFormat="1">
      <c r="A214" s="37"/>
      <c r="B214" s="38"/>
      <c r="C214" s="37"/>
      <c r="D214" s="189" t="s">
        <v>126</v>
      </c>
      <c r="E214" s="37"/>
      <c r="F214" s="190" t="s">
        <v>329</v>
      </c>
      <c r="G214" s="37"/>
      <c r="H214" s="37"/>
      <c r="I214" s="186"/>
      <c r="J214" s="37"/>
      <c r="K214" s="37"/>
      <c r="L214" s="38"/>
      <c r="M214" s="187"/>
      <c r="N214" s="188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126</v>
      </c>
      <c r="AU214" s="18" t="s">
        <v>83</v>
      </c>
    </row>
    <row r="215" s="13" customFormat="1">
      <c r="A215" s="13"/>
      <c r="B215" s="191"/>
      <c r="C215" s="13"/>
      <c r="D215" s="184" t="s">
        <v>128</v>
      </c>
      <c r="E215" s="192" t="s">
        <v>1</v>
      </c>
      <c r="F215" s="193" t="s">
        <v>330</v>
      </c>
      <c r="G215" s="13"/>
      <c r="H215" s="194">
        <v>43.421999999999997</v>
      </c>
      <c r="I215" s="195"/>
      <c r="J215" s="13"/>
      <c r="K215" s="13"/>
      <c r="L215" s="191"/>
      <c r="M215" s="196"/>
      <c r="N215" s="197"/>
      <c r="O215" s="197"/>
      <c r="P215" s="197"/>
      <c r="Q215" s="197"/>
      <c r="R215" s="197"/>
      <c r="S215" s="197"/>
      <c r="T215" s="19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2" t="s">
        <v>128</v>
      </c>
      <c r="AU215" s="192" t="s">
        <v>83</v>
      </c>
      <c r="AV215" s="13" t="s">
        <v>83</v>
      </c>
      <c r="AW215" s="13" t="s">
        <v>30</v>
      </c>
      <c r="AX215" s="13" t="s">
        <v>81</v>
      </c>
      <c r="AY215" s="192" t="s">
        <v>114</v>
      </c>
    </row>
    <row r="216" s="2" customFormat="1" ht="33" customHeight="1">
      <c r="A216" s="37"/>
      <c r="B216" s="170"/>
      <c r="C216" s="171" t="s">
        <v>7</v>
      </c>
      <c r="D216" s="171" t="s">
        <v>117</v>
      </c>
      <c r="E216" s="172" t="s">
        <v>331</v>
      </c>
      <c r="F216" s="173" t="s">
        <v>332</v>
      </c>
      <c r="G216" s="174" t="s">
        <v>266</v>
      </c>
      <c r="H216" s="175">
        <v>275.70600000000002</v>
      </c>
      <c r="I216" s="176"/>
      <c r="J216" s="177">
        <f>ROUND(I216*H216,2)</f>
        <v>0</v>
      </c>
      <c r="K216" s="173" t="s">
        <v>121</v>
      </c>
      <c r="L216" s="38"/>
      <c r="M216" s="178" t="s">
        <v>1</v>
      </c>
      <c r="N216" s="179" t="s">
        <v>38</v>
      </c>
      <c r="O216" s="76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2" t="s">
        <v>122</v>
      </c>
      <c r="AT216" s="182" t="s">
        <v>117</v>
      </c>
      <c r="AU216" s="182" t="s">
        <v>83</v>
      </c>
      <c r="AY216" s="18" t="s">
        <v>114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8" t="s">
        <v>81</v>
      </c>
      <c r="BK216" s="183">
        <f>ROUND(I216*H216,2)</f>
        <v>0</v>
      </c>
      <c r="BL216" s="18" t="s">
        <v>122</v>
      </c>
      <c r="BM216" s="182" t="s">
        <v>333</v>
      </c>
    </row>
    <row r="217" s="2" customFormat="1">
      <c r="A217" s="37"/>
      <c r="B217" s="38"/>
      <c r="C217" s="37"/>
      <c r="D217" s="184" t="s">
        <v>124</v>
      </c>
      <c r="E217" s="37"/>
      <c r="F217" s="185" t="s">
        <v>334</v>
      </c>
      <c r="G217" s="37"/>
      <c r="H217" s="37"/>
      <c r="I217" s="186"/>
      <c r="J217" s="37"/>
      <c r="K217" s="37"/>
      <c r="L217" s="38"/>
      <c r="M217" s="187"/>
      <c r="N217" s="188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124</v>
      </c>
      <c r="AU217" s="18" t="s">
        <v>83</v>
      </c>
    </row>
    <row r="218" s="2" customFormat="1">
      <c r="A218" s="37"/>
      <c r="B218" s="38"/>
      <c r="C218" s="37"/>
      <c r="D218" s="189" t="s">
        <v>126</v>
      </c>
      <c r="E218" s="37"/>
      <c r="F218" s="190" t="s">
        <v>335</v>
      </c>
      <c r="G218" s="37"/>
      <c r="H218" s="37"/>
      <c r="I218" s="186"/>
      <c r="J218" s="37"/>
      <c r="K218" s="37"/>
      <c r="L218" s="38"/>
      <c r="M218" s="187"/>
      <c r="N218" s="188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126</v>
      </c>
      <c r="AU218" s="18" t="s">
        <v>83</v>
      </c>
    </row>
    <row r="219" s="13" customFormat="1">
      <c r="A219" s="13"/>
      <c r="B219" s="191"/>
      <c r="C219" s="13"/>
      <c r="D219" s="184" t="s">
        <v>128</v>
      </c>
      <c r="E219" s="192" t="s">
        <v>1</v>
      </c>
      <c r="F219" s="193" t="s">
        <v>255</v>
      </c>
      <c r="G219" s="13"/>
      <c r="H219" s="194">
        <v>153.16999999999999</v>
      </c>
      <c r="I219" s="195"/>
      <c r="J219" s="13"/>
      <c r="K219" s="13"/>
      <c r="L219" s="191"/>
      <c r="M219" s="196"/>
      <c r="N219" s="197"/>
      <c r="O219" s="197"/>
      <c r="P219" s="197"/>
      <c r="Q219" s="197"/>
      <c r="R219" s="197"/>
      <c r="S219" s="197"/>
      <c r="T219" s="19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2" t="s">
        <v>128</v>
      </c>
      <c r="AU219" s="192" t="s">
        <v>83</v>
      </c>
      <c r="AV219" s="13" t="s">
        <v>83</v>
      </c>
      <c r="AW219" s="13" t="s">
        <v>30</v>
      </c>
      <c r="AX219" s="13" t="s">
        <v>81</v>
      </c>
      <c r="AY219" s="192" t="s">
        <v>114</v>
      </c>
    </row>
    <row r="220" s="13" customFormat="1">
      <c r="A220" s="13"/>
      <c r="B220" s="191"/>
      <c r="C220" s="13"/>
      <c r="D220" s="184" t="s">
        <v>128</v>
      </c>
      <c r="E220" s="13"/>
      <c r="F220" s="193" t="s">
        <v>336</v>
      </c>
      <c r="G220" s="13"/>
      <c r="H220" s="194">
        <v>275.70600000000002</v>
      </c>
      <c r="I220" s="195"/>
      <c r="J220" s="13"/>
      <c r="K220" s="13"/>
      <c r="L220" s="191"/>
      <c r="M220" s="196"/>
      <c r="N220" s="197"/>
      <c r="O220" s="197"/>
      <c r="P220" s="197"/>
      <c r="Q220" s="197"/>
      <c r="R220" s="197"/>
      <c r="S220" s="197"/>
      <c r="T220" s="19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2" t="s">
        <v>128</v>
      </c>
      <c r="AU220" s="192" t="s">
        <v>83</v>
      </c>
      <c r="AV220" s="13" t="s">
        <v>83</v>
      </c>
      <c r="AW220" s="13" t="s">
        <v>3</v>
      </c>
      <c r="AX220" s="13" t="s">
        <v>81</v>
      </c>
      <c r="AY220" s="192" t="s">
        <v>114</v>
      </c>
    </row>
    <row r="221" s="2" customFormat="1" ht="16.5" customHeight="1">
      <c r="A221" s="37"/>
      <c r="B221" s="170"/>
      <c r="C221" s="171" t="s">
        <v>337</v>
      </c>
      <c r="D221" s="171" t="s">
        <v>117</v>
      </c>
      <c r="E221" s="172" t="s">
        <v>338</v>
      </c>
      <c r="F221" s="173" t="s">
        <v>339</v>
      </c>
      <c r="G221" s="174" t="s">
        <v>251</v>
      </c>
      <c r="H221" s="175">
        <v>153.16999999999999</v>
      </c>
      <c r="I221" s="176"/>
      <c r="J221" s="177">
        <f>ROUND(I221*H221,2)</f>
        <v>0</v>
      </c>
      <c r="K221" s="173" t="s">
        <v>121</v>
      </c>
      <c r="L221" s="38"/>
      <c r="M221" s="178" t="s">
        <v>1</v>
      </c>
      <c r="N221" s="179" t="s">
        <v>38</v>
      </c>
      <c r="O221" s="76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2" t="s">
        <v>122</v>
      </c>
      <c r="AT221" s="182" t="s">
        <v>117</v>
      </c>
      <c r="AU221" s="182" t="s">
        <v>83</v>
      </c>
      <c r="AY221" s="18" t="s">
        <v>114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81</v>
      </c>
      <c r="BK221" s="183">
        <f>ROUND(I221*H221,2)</f>
        <v>0</v>
      </c>
      <c r="BL221" s="18" t="s">
        <v>122</v>
      </c>
      <c r="BM221" s="182" t="s">
        <v>340</v>
      </c>
    </row>
    <row r="222" s="2" customFormat="1">
      <c r="A222" s="37"/>
      <c r="B222" s="38"/>
      <c r="C222" s="37"/>
      <c r="D222" s="184" t="s">
        <v>124</v>
      </c>
      <c r="E222" s="37"/>
      <c r="F222" s="185" t="s">
        <v>341</v>
      </c>
      <c r="G222" s="37"/>
      <c r="H222" s="37"/>
      <c r="I222" s="186"/>
      <c r="J222" s="37"/>
      <c r="K222" s="37"/>
      <c r="L222" s="38"/>
      <c r="M222" s="187"/>
      <c r="N222" s="188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124</v>
      </c>
      <c r="AU222" s="18" t="s">
        <v>83</v>
      </c>
    </row>
    <row r="223" s="2" customFormat="1">
      <c r="A223" s="37"/>
      <c r="B223" s="38"/>
      <c r="C223" s="37"/>
      <c r="D223" s="189" t="s">
        <v>126</v>
      </c>
      <c r="E223" s="37"/>
      <c r="F223" s="190" t="s">
        <v>342</v>
      </c>
      <c r="G223" s="37"/>
      <c r="H223" s="37"/>
      <c r="I223" s="186"/>
      <c r="J223" s="37"/>
      <c r="K223" s="37"/>
      <c r="L223" s="38"/>
      <c r="M223" s="187"/>
      <c r="N223" s="188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126</v>
      </c>
      <c r="AU223" s="18" t="s">
        <v>83</v>
      </c>
    </row>
    <row r="224" s="13" customFormat="1">
      <c r="A224" s="13"/>
      <c r="B224" s="191"/>
      <c r="C224" s="13"/>
      <c r="D224" s="184" t="s">
        <v>128</v>
      </c>
      <c r="E224" s="192" t="s">
        <v>1</v>
      </c>
      <c r="F224" s="193" t="s">
        <v>255</v>
      </c>
      <c r="G224" s="13"/>
      <c r="H224" s="194">
        <v>153.16999999999999</v>
      </c>
      <c r="I224" s="195"/>
      <c r="J224" s="13"/>
      <c r="K224" s="13"/>
      <c r="L224" s="191"/>
      <c r="M224" s="196"/>
      <c r="N224" s="197"/>
      <c r="O224" s="197"/>
      <c r="P224" s="197"/>
      <c r="Q224" s="197"/>
      <c r="R224" s="197"/>
      <c r="S224" s="197"/>
      <c r="T224" s="19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2" t="s">
        <v>128</v>
      </c>
      <c r="AU224" s="192" t="s">
        <v>83</v>
      </c>
      <c r="AV224" s="13" t="s">
        <v>83</v>
      </c>
      <c r="AW224" s="13" t="s">
        <v>30</v>
      </c>
      <c r="AX224" s="13" t="s">
        <v>81</v>
      </c>
      <c r="AY224" s="192" t="s">
        <v>114</v>
      </c>
    </row>
    <row r="225" s="2" customFormat="1" ht="24.15" customHeight="1">
      <c r="A225" s="37"/>
      <c r="B225" s="170"/>
      <c r="C225" s="171" t="s">
        <v>343</v>
      </c>
      <c r="D225" s="171" t="s">
        <v>117</v>
      </c>
      <c r="E225" s="172" t="s">
        <v>344</v>
      </c>
      <c r="F225" s="173" t="s">
        <v>345</v>
      </c>
      <c r="G225" s="174" t="s">
        <v>251</v>
      </c>
      <c r="H225" s="175">
        <v>126.276</v>
      </c>
      <c r="I225" s="176"/>
      <c r="J225" s="177">
        <f>ROUND(I225*H225,2)</f>
        <v>0</v>
      </c>
      <c r="K225" s="173" t="s">
        <v>121</v>
      </c>
      <c r="L225" s="38"/>
      <c r="M225" s="178" t="s">
        <v>1</v>
      </c>
      <c r="N225" s="179" t="s">
        <v>38</v>
      </c>
      <c r="O225" s="76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2" t="s">
        <v>122</v>
      </c>
      <c r="AT225" s="182" t="s">
        <v>117</v>
      </c>
      <c r="AU225" s="182" t="s">
        <v>83</v>
      </c>
      <c r="AY225" s="18" t="s">
        <v>114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81</v>
      </c>
      <c r="BK225" s="183">
        <f>ROUND(I225*H225,2)</f>
        <v>0</v>
      </c>
      <c r="BL225" s="18" t="s">
        <v>122</v>
      </c>
      <c r="BM225" s="182" t="s">
        <v>346</v>
      </c>
    </row>
    <row r="226" s="2" customFormat="1">
      <c r="A226" s="37"/>
      <c r="B226" s="38"/>
      <c r="C226" s="37"/>
      <c r="D226" s="184" t="s">
        <v>124</v>
      </c>
      <c r="E226" s="37"/>
      <c r="F226" s="185" t="s">
        <v>347</v>
      </c>
      <c r="G226" s="37"/>
      <c r="H226" s="37"/>
      <c r="I226" s="186"/>
      <c r="J226" s="37"/>
      <c r="K226" s="37"/>
      <c r="L226" s="38"/>
      <c r="M226" s="187"/>
      <c r="N226" s="188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124</v>
      </c>
      <c r="AU226" s="18" t="s">
        <v>83</v>
      </c>
    </row>
    <row r="227" s="2" customFormat="1">
      <c r="A227" s="37"/>
      <c r="B227" s="38"/>
      <c r="C227" s="37"/>
      <c r="D227" s="189" t="s">
        <v>126</v>
      </c>
      <c r="E227" s="37"/>
      <c r="F227" s="190" t="s">
        <v>348</v>
      </c>
      <c r="G227" s="37"/>
      <c r="H227" s="37"/>
      <c r="I227" s="186"/>
      <c r="J227" s="37"/>
      <c r="K227" s="37"/>
      <c r="L227" s="38"/>
      <c r="M227" s="187"/>
      <c r="N227" s="188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126</v>
      </c>
      <c r="AU227" s="18" t="s">
        <v>83</v>
      </c>
    </row>
    <row r="228" s="13" customFormat="1">
      <c r="A228" s="13"/>
      <c r="B228" s="191"/>
      <c r="C228" s="13"/>
      <c r="D228" s="184" t="s">
        <v>128</v>
      </c>
      <c r="E228" s="192" t="s">
        <v>1</v>
      </c>
      <c r="F228" s="193" t="s">
        <v>349</v>
      </c>
      <c r="G228" s="13"/>
      <c r="H228" s="194">
        <v>98.885999999999996</v>
      </c>
      <c r="I228" s="195"/>
      <c r="J228" s="13"/>
      <c r="K228" s="13"/>
      <c r="L228" s="191"/>
      <c r="M228" s="196"/>
      <c r="N228" s="197"/>
      <c r="O228" s="197"/>
      <c r="P228" s="197"/>
      <c r="Q228" s="197"/>
      <c r="R228" s="197"/>
      <c r="S228" s="197"/>
      <c r="T228" s="19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2" t="s">
        <v>128</v>
      </c>
      <c r="AU228" s="192" t="s">
        <v>83</v>
      </c>
      <c r="AV228" s="13" t="s">
        <v>83</v>
      </c>
      <c r="AW228" s="13" t="s">
        <v>30</v>
      </c>
      <c r="AX228" s="13" t="s">
        <v>73</v>
      </c>
      <c r="AY228" s="192" t="s">
        <v>114</v>
      </c>
    </row>
    <row r="229" s="13" customFormat="1">
      <c r="A229" s="13"/>
      <c r="B229" s="191"/>
      <c r="C229" s="13"/>
      <c r="D229" s="184" t="s">
        <v>128</v>
      </c>
      <c r="E229" s="192" t="s">
        <v>1</v>
      </c>
      <c r="F229" s="193" t="s">
        <v>350</v>
      </c>
      <c r="G229" s="13"/>
      <c r="H229" s="194">
        <v>27.390000000000001</v>
      </c>
      <c r="I229" s="195"/>
      <c r="J229" s="13"/>
      <c r="K229" s="13"/>
      <c r="L229" s="191"/>
      <c r="M229" s="196"/>
      <c r="N229" s="197"/>
      <c r="O229" s="197"/>
      <c r="P229" s="197"/>
      <c r="Q229" s="197"/>
      <c r="R229" s="197"/>
      <c r="S229" s="197"/>
      <c r="T229" s="19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2" t="s">
        <v>128</v>
      </c>
      <c r="AU229" s="192" t="s">
        <v>83</v>
      </c>
      <c r="AV229" s="13" t="s">
        <v>83</v>
      </c>
      <c r="AW229" s="13" t="s">
        <v>30</v>
      </c>
      <c r="AX229" s="13" t="s">
        <v>73</v>
      </c>
      <c r="AY229" s="192" t="s">
        <v>114</v>
      </c>
    </row>
    <row r="230" s="14" customFormat="1">
      <c r="A230" s="14"/>
      <c r="B230" s="202"/>
      <c r="C230" s="14"/>
      <c r="D230" s="184" t="s">
        <v>128</v>
      </c>
      <c r="E230" s="203" t="s">
        <v>1</v>
      </c>
      <c r="F230" s="204" t="s">
        <v>237</v>
      </c>
      <c r="G230" s="14"/>
      <c r="H230" s="205">
        <v>126.276</v>
      </c>
      <c r="I230" s="206"/>
      <c r="J230" s="14"/>
      <c r="K230" s="14"/>
      <c r="L230" s="202"/>
      <c r="M230" s="207"/>
      <c r="N230" s="208"/>
      <c r="O230" s="208"/>
      <c r="P230" s="208"/>
      <c r="Q230" s="208"/>
      <c r="R230" s="208"/>
      <c r="S230" s="208"/>
      <c r="T230" s="20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3" t="s">
        <v>128</v>
      </c>
      <c r="AU230" s="203" t="s">
        <v>83</v>
      </c>
      <c r="AV230" s="14" t="s">
        <v>122</v>
      </c>
      <c r="AW230" s="14" t="s">
        <v>30</v>
      </c>
      <c r="AX230" s="14" t="s">
        <v>81</v>
      </c>
      <c r="AY230" s="203" t="s">
        <v>114</v>
      </c>
    </row>
    <row r="231" s="2" customFormat="1" ht="16.5" customHeight="1">
      <c r="A231" s="37"/>
      <c r="B231" s="170"/>
      <c r="C231" s="210" t="s">
        <v>351</v>
      </c>
      <c r="D231" s="210" t="s">
        <v>263</v>
      </c>
      <c r="E231" s="211" t="s">
        <v>352</v>
      </c>
      <c r="F231" s="212" t="s">
        <v>353</v>
      </c>
      <c r="G231" s="213" t="s">
        <v>266</v>
      </c>
      <c r="H231" s="214">
        <v>54.780000000000001</v>
      </c>
      <c r="I231" s="215"/>
      <c r="J231" s="216">
        <f>ROUND(I231*H231,2)</f>
        <v>0</v>
      </c>
      <c r="K231" s="212" t="s">
        <v>121</v>
      </c>
      <c r="L231" s="217"/>
      <c r="M231" s="218" t="s">
        <v>1</v>
      </c>
      <c r="N231" s="219" t="s">
        <v>38</v>
      </c>
      <c r="O231" s="76"/>
      <c r="P231" s="180">
        <f>O231*H231</f>
        <v>0</v>
      </c>
      <c r="Q231" s="180">
        <v>1</v>
      </c>
      <c r="R231" s="180">
        <f>Q231*H231</f>
        <v>54.780000000000001</v>
      </c>
      <c r="S231" s="180">
        <v>0</v>
      </c>
      <c r="T231" s="18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2" t="s">
        <v>169</v>
      </c>
      <c r="AT231" s="182" t="s">
        <v>263</v>
      </c>
      <c r="AU231" s="182" t="s">
        <v>83</v>
      </c>
      <c r="AY231" s="18" t="s">
        <v>114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8" t="s">
        <v>81</v>
      </c>
      <c r="BK231" s="183">
        <f>ROUND(I231*H231,2)</f>
        <v>0</v>
      </c>
      <c r="BL231" s="18" t="s">
        <v>122</v>
      </c>
      <c r="BM231" s="182" t="s">
        <v>354</v>
      </c>
    </row>
    <row r="232" s="2" customFormat="1">
      <c r="A232" s="37"/>
      <c r="B232" s="38"/>
      <c r="C232" s="37"/>
      <c r="D232" s="184" t="s">
        <v>124</v>
      </c>
      <c r="E232" s="37"/>
      <c r="F232" s="185" t="s">
        <v>353</v>
      </c>
      <c r="G232" s="37"/>
      <c r="H232" s="37"/>
      <c r="I232" s="186"/>
      <c r="J232" s="37"/>
      <c r="K232" s="37"/>
      <c r="L232" s="38"/>
      <c r="M232" s="187"/>
      <c r="N232" s="188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124</v>
      </c>
      <c r="AU232" s="18" t="s">
        <v>83</v>
      </c>
    </row>
    <row r="233" s="13" customFormat="1">
      <c r="A233" s="13"/>
      <c r="B233" s="191"/>
      <c r="C233" s="13"/>
      <c r="D233" s="184" t="s">
        <v>128</v>
      </c>
      <c r="E233" s="13"/>
      <c r="F233" s="193" t="s">
        <v>355</v>
      </c>
      <c r="G233" s="13"/>
      <c r="H233" s="194">
        <v>54.780000000000001</v>
      </c>
      <c r="I233" s="195"/>
      <c r="J233" s="13"/>
      <c r="K233" s="13"/>
      <c r="L233" s="191"/>
      <c r="M233" s="196"/>
      <c r="N233" s="197"/>
      <c r="O233" s="197"/>
      <c r="P233" s="197"/>
      <c r="Q233" s="197"/>
      <c r="R233" s="197"/>
      <c r="S233" s="197"/>
      <c r="T233" s="19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2" t="s">
        <v>128</v>
      </c>
      <c r="AU233" s="192" t="s">
        <v>83</v>
      </c>
      <c r="AV233" s="13" t="s">
        <v>83</v>
      </c>
      <c r="AW233" s="13" t="s">
        <v>3</v>
      </c>
      <c r="AX233" s="13" t="s">
        <v>81</v>
      </c>
      <c r="AY233" s="192" t="s">
        <v>114</v>
      </c>
    </row>
    <row r="234" s="2" customFormat="1" ht="16.5" customHeight="1">
      <c r="A234" s="37"/>
      <c r="B234" s="170"/>
      <c r="C234" s="210" t="s">
        <v>356</v>
      </c>
      <c r="D234" s="210" t="s">
        <v>263</v>
      </c>
      <c r="E234" s="211" t="s">
        <v>357</v>
      </c>
      <c r="F234" s="212" t="s">
        <v>358</v>
      </c>
      <c r="G234" s="213" t="s">
        <v>266</v>
      </c>
      <c r="H234" s="214">
        <v>187.88300000000001</v>
      </c>
      <c r="I234" s="215"/>
      <c r="J234" s="216">
        <f>ROUND(I234*H234,2)</f>
        <v>0</v>
      </c>
      <c r="K234" s="212" t="s">
        <v>1</v>
      </c>
      <c r="L234" s="217"/>
      <c r="M234" s="218" t="s">
        <v>1</v>
      </c>
      <c r="N234" s="219" t="s">
        <v>38</v>
      </c>
      <c r="O234" s="76"/>
      <c r="P234" s="180">
        <f>O234*H234</f>
        <v>0</v>
      </c>
      <c r="Q234" s="180">
        <v>1</v>
      </c>
      <c r="R234" s="180">
        <f>Q234*H234</f>
        <v>187.88300000000001</v>
      </c>
      <c r="S234" s="180">
        <v>0</v>
      </c>
      <c r="T234" s="18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2" t="s">
        <v>169</v>
      </c>
      <c r="AT234" s="182" t="s">
        <v>263</v>
      </c>
      <c r="AU234" s="182" t="s">
        <v>83</v>
      </c>
      <c r="AY234" s="18" t="s">
        <v>114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8" t="s">
        <v>81</v>
      </c>
      <c r="BK234" s="183">
        <f>ROUND(I234*H234,2)</f>
        <v>0</v>
      </c>
      <c r="BL234" s="18" t="s">
        <v>122</v>
      </c>
      <c r="BM234" s="182" t="s">
        <v>359</v>
      </c>
    </row>
    <row r="235" s="2" customFormat="1">
      <c r="A235" s="37"/>
      <c r="B235" s="38"/>
      <c r="C235" s="37"/>
      <c r="D235" s="184" t="s">
        <v>124</v>
      </c>
      <c r="E235" s="37"/>
      <c r="F235" s="185" t="s">
        <v>358</v>
      </c>
      <c r="G235" s="37"/>
      <c r="H235" s="37"/>
      <c r="I235" s="186"/>
      <c r="J235" s="37"/>
      <c r="K235" s="37"/>
      <c r="L235" s="38"/>
      <c r="M235" s="187"/>
      <c r="N235" s="188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124</v>
      </c>
      <c r="AU235" s="18" t="s">
        <v>83</v>
      </c>
    </row>
    <row r="236" s="13" customFormat="1">
      <c r="A236" s="13"/>
      <c r="B236" s="191"/>
      <c r="C236" s="13"/>
      <c r="D236" s="184" t="s">
        <v>128</v>
      </c>
      <c r="E236" s="13"/>
      <c r="F236" s="193" t="s">
        <v>360</v>
      </c>
      <c r="G236" s="13"/>
      <c r="H236" s="194">
        <v>187.88300000000001</v>
      </c>
      <c r="I236" s="195"/>
      <c r="J236" s="13"/>
      <c r="K236" s="13"/>
      <c r="L236" s="191"/>
      <c r="M236" s="196"/>
      <c r="N236" s="197"/>
      <c r="O236" s="197"/>
      <c r="P236" s="197"/>
      <c r="Q236" s="197"/>
      <c r="R236" s="197"/>
      <c r="S236" s="197"/>
      <c r="T236" s="19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2" t="s">
        <v>128</v>
      </c>
      <c r="AU236" s="192" t="s">
        <v>83</v>
      </c>
      <c r="AV236" s="13" t="s">
        <v>83</v>
      </c>
      <c r="AW236" s="13" t="s">
        <v>3</v>
      </c>
      <c r="AX236" s="13" t="s">
        <v>81</v>
      </c>
      <c r="AY236" s="192" t="s">
        <v>114</v>
      </c>
    </row>
    <row r="237" s="2" customFormat="1" ht="24.15" customHeight="1">
      <c r="A237" s="37"/>
      <c r="B237" s="170"/>
      <c r="C237" s="171" t="s">
        <v>361</v>
      </c>
      <c r="D237" s="171" t="s">
        <v>117</v>
      </c>
      <c r="E237" s="172" t="s">
        <v>362</v>
      </c>
      <c r="F237" s="173" t="s">
        <v>363</v>
      </c>
      <c r="G237" s="174" t="s">
        <v>251</v>
      </c>
      <c r="H237" s="175">
        <v>2.75</v>
      </c>
      <c r="I237" s="176"/>
      <c r="J237" s="177">
        <f>ROUND(I237*H237,2)</f>
        <v>0</v>
      </c>
      <c r="K237" s="173" t="s">
        <v>121</v>
      </c>
      <c r="L237" s="38"/>
      <c r="M237" s="178" t="s">
        <v>1</v>
      </c>
      <c r="N237" s="179" t="s">
        <v>38</v>
      </c>
      <c r="O237" s="76"/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2" t="s">
        <v>122</v>
      </c>
      <c r="AT237" s="182" t="s">
        <v>117</v>
      </c>
      <c r="AU237" s="182" t="s">
        <v>83</v>
      </c>
      <c r="AY237" s="18" t="s">
        <v>114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81</v>
      </c>
      <c r="BK237" s="183">
        <f>ROUND(I237*H237,2)</f>
        <v>0</v>
      </c>
      <c r="BL237" s="18" t="s">
        <v>122</v>
      </c>
      <c r="BM237" s="182" t="s">
        <v>364</v>
      </c>
    </row>
    <row r="238" s="2" customFormat="1">
      <c r="A238" s="37"/>
      <c r="B238" s="38"/>
      <c r="C238" s="37"/>
      <c r="D238" s="184" t="s">
        <v>124</v>
      </c>
      <c r="E238" s="37"/>
      <c r="F238" s="185" t="s">
        <v>365</v>
      </c>
      <c r="G238" s="37"/>
      <c r="H238" s="37"/>
      <c r="I238" s="186"/>
      <c r="J238" s="37"/>
      <c r="K238" s="37"/>
      <c r="L238" s="38"/>
      <c r="M238" s="187"/>
      <c r="N238" s="188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124</v>
      </c>
      <c r="AU238" s="18" t="s">
        <v>83</v>
      </c>
    </row>
    <row r="239" s="2" customFormat="1">
      <c r="A239" s="37"/>
      <c r="B239" s="38"/>
      <c r="C239" s="37"/>
      <c r="D239" s="189" t="s">
        <v>126</v>
      </c>
      <c r="E239" s="37"/>
      <c r="F239" s="190" t="s">
        <v>366</v>
      </c>
      <c r="G239" s="37"/>
      <c r="H239" s="37"/>
      <c r="I239" s="186"/>
      <c r="J239" s="37"/>
      <c r="K239" s="37"/>
      <c r="L239" s="38"/>
      <c r="M239" s="187"/>
      <c r="N239" s="188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126</v>
      </c>
      <c r="AU239" s="18" t="s">
        <v>83</v>
      </c>
    </row>
    <row r="240" s="13" customFormat="1">
      <c r="A240" s="13"/>
      <c r="B240" s="191"/>
      <c r="C240" s="13"/>
      <c r="D240" s="184" t="s">
        <v>128</v>
      </c>
      <c r="E240" s="192" t="s">
        <v>1</v>
      </c>
      <c r="F240" s="193" t="s">
        <v>367</v>
      </c>
      <c r="G240" s="13"/>
      <c r="H240" s="194">
        <v>2.75</v>
      </c>
      <c r="I240" s="195"/>
      <c r="J240" s="13"/>
      <c r="K240" s="13"/>
      <c r="L240" s="191"/>
      <c r="M240" s="196"/>
      <c r="N240" s="197"/>
      <c r="O240" s="197"/>
      <c r="P240" s="197"/>
      <c r="Q240" s="197"/>
      <c r="R240" s="197"/>
      <c r="S240" s="197"/>
      <c r="T240" s="19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2" t="s">
        <v>128</v>
      </c>
      <c r="AU240" s="192" t="s">
        <v>83</v>
      </c>
      <c r="AV240" s="13" t="s">
        <v>83</v>
      </c>
      <c r="AW240" s="13" t="s">
        <v>30</v>
      </c>
      <c r="AX240" s="13" t="s">
        <v>81</v>
      </c>
      <c r="AY240" s="192" t="s">
        <v>114</v>
      </c>
    </row>
    <row r="241" s="2" customFormat="1" ht="16.5" customHeight="1">
      <c r="A241" s="37"/>
      <c r="B241" s="170"/>
      <c r="C241" s="210" t="s">
        <v>368</v>
      </c>
      <c r="D241" s="210" t="s">
        <v>263</v>
      </c>
      <c r="E241" s="211" t="s">
        <v>369</v>
      </c>
      <c r="F241" s="212" t="s">
        <v>370</v>
      </c>
      <c r="G241" s="213" t="s">
        <v>266</v>
      </c>
      <c r="H241" s="214">
        <v>5.5</v>
      </c>
      <c r="I241" s="215"/>
      <c r="J241" s="216">
        <f>ROUND(I241*H241,2)</f>
        <v>0</v>
      </c>
      <c r="K241" s="212" t="s">
        <v>121</v>
      </c>
      <c r="L241" s="217"/>
      <c r="M241" s="218" t="s">
        <v>1</v>
      </c>
      <c r="N241" s="219" t="s">
        <v>38</v>
      </c>
      <c r="O241" s="76"/>
      <c r="P241" s="180">
        <f>O241*H241</f>
        <v>0</v>
      </c>
      <c r="Q241" s="180">
        <v>1</v>
      </c>
      <c r="R241" s="180">
        <f>Q241*H241</f>
        <v>5.5</v>
      </c>
      <c r="S241" s="180">
        <v>0</v>
      </c>
      <c r="T241" s="18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2" t="s">
        <v>169</v>
      </c>
      <c r="AT241" s="182" t="s">
        <v>263</v>
      </c>
      <c r="AU241" s="182" t="s">
        <v>83</v>
      </c>
      <c r="AY241" s="18" t="s">
        <v>114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8" t="s">
        <v>81</v>
      </c>
      <c r="BK241" s="183">
        <f>ROUND(I241*H241,2)</f>
        <v>0</v>
      </c>
      <c r="BL241" s="18" t="s">
        <v>122</v>
      </c>
      <c r="BM241" s="182" t="s">
        <v>371</v>
      </c>
    </row>
    <row r="242" s="2" customFormat="1">
      <c r="A242" s="37"/>
      <c r="B242" s="38"/>
      <c r="C242" s="37"/>
      <c r="D242" s="184" t="s">
        <v>124</v>
      </c>
      <c r="E242" s="37"/>
      <c r="F242" s="185" t="s">
        <v>370</v>
      </c>
      <c r="G242" s="37"/>
      <c r="H242" s="37"/>
      <c r="I242" s="186"/>
      <c r="J242" s="37"/>
      <c r="K242" s="37"/>
      <c r="L242" s="38"/>
      <c r="M242" s="187"/>
      <c r="N242" s="188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124</v>
      </c>
      <c r="AU242" s="18" t="s">
        <v>83</v>
      </c>
    </row>
    <row r="243" s="13" customFormat="1">
      <c r="A243" s="13"/>
      <c r="B243" s="191"/>
      <c r="C243" s="13"/>
      <c r="D243" s="184" t="s">
        <v>128</v>
      </c>
      <c r="E243" s="13"/>
      <c r="F243" s="193" t="s">
        <v>372</v>
      </c>
      <c r="G243" s="13"/>
      <c r="H243" s="194">
        <v>5.5</v>
      </c>
      <c r="I243" s="195"/>
      <c r="J243" s="13"/>
      <c r="K243" s="13"/>
      <c r="L243" s="191"/>
      <c r="M243" s="196"/>
      <c r="N243" s="197"/>
      <c r="O243" s="197"/>
      <c r="P243" s="197"/>
      <c r="Q243" s="197"/>
      <c r="R243" s="197"/>
      <c r="S243" s="197"/>
      <c r="T243" s="19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2" t="s">
        <v>128</v>
      </c>
      <c r="AU243" s="192" t="s">
        <v>83</v>
      </c>
      <c r="AV243" s="13" t="s">
        <v>83</v>
      </c>
      <c r="AW243" s="13" t="s">
        <v>3</v>
      </c>
      <c r="AX243" s="13" t="s">
        <v>81</v>
      </c>
      <c r="AY243" s="192" t="s">
        <v>114</v>
      </c>
    </row>
    <row r="244" s="2" customFormat="1" ht="33" customHeight="1">
      <c r="A244" s="37"/>
      <c r="B244" s="170"/>
      <c r="C244" s="171" t="s">
        <v>373</v>
      </c>
      <c r="D244" s="171" t="s">
        <v>117</v>
      </c>
      <c r="E244" s="172" t="s">
        <v>374</v>
      </c>
      <c r="F244" s="173" t="s">
        <v>375</v>
      </c>
      <c r="G244" s="174" t="s">
        <v>206</v>
      </c>
      <c r="H244" s="175">
        <v>204.44999999999999</v>
      </c>
      <c r="I244" s="176"/>
      <c r="J244" s="177">
        <f>ROUND(I244*H244,2)</f>
        <v>0</v>
      </c>
      <c r="K244" s="173" t="s">
        <v>121</v>
      </c>
      <c r="L244" s="38"/>
      <c r="M244" s="178" t="s">
        <v>1</v>
      </c>
      <c r="N244" s="179" t="s">
        <v>38</v>
      </c>
      <c r="O244" s="76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2" t="s">
        <v>122</v>
      </c>
      <c r="AT244" s="182" t="s">
        <v>117</v>
      </c>
      <c r="AU244" s="182" t="s">
        <v>83</v>
      </c>
      <c r="AY244" s="18" t="s">
        <v>114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8" t="s">
        <v>81</v>
      </c>
      <c r="BK244" s="183">
        <f>ROUND(I244*H244,2)</f>
        <v>0</v>
      </c>
      <c r="BL244" s="18" t="s">
        <v>122</v>
      </c>
      <c r="BM244" s="182" t="s">
        <v>376</v>
      </c>
    </row>
    <row r="245" s="2" customFormat="1">
      <c r="A245" s="37"/>
      <c r="B245" s="38"/>
      <c r="C245" s="37"/>
      <c r="D245" s="184" t="s">
        <v>124</v>
      </c>
      <c r="E245" s="37"/>
      <c r="F245" s="185" t="s">
        <v>377</v>
      </c>
      <c r="G245" s="37"/>
      <c r="H245" s="37"/>
      <c r="I245" s="186"/>
      <c r="J245" s="37"/>
      <c r="K245" s="37"/>
      <c r="L245" s="38"/>
      <c r="M245" s="187"/>
      <c r="N245" s="188"/>
      <c r="O245" s="76"/>
      <c r="P245" s="76"/>
      <c r="Q245" s="76"/>
      <c r="R245" s="76"/>
      <c r="S245" s="76"/>
      <c r="T245" s="7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124</v>
      </c>
      <c r="AU245" s="18" t="s">
        <v>83</v>
      </c>
    </row>
    <row r="246" s="2" customFormat="1">
      <c r="A246" s="37"/>
      <c r="B246" s="38"/>
      <c r="C246" s="37"/>
      <c r="D246" s="189" t="s">
        <v>126</v>
      </c>
      <c r="E246" s="37"/>
      <c r="F246" s="190" t="s">
        <v>378</v>
      </c>
      <c r="G246" s="37"/>
      <c r="H246" s="37"/>
      <c r="I246" s="186"/>
      <c r="J246" s="37"/>
      <c r="K246" s="37"/>
      <c r="L246" s="38"/>
      <c r="M246" s="187"/>
      <c r="N246" s="188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126</v>
      </c>
      <c r="AU246" s="18" t="s">
        <v>83</v>
      </c>
    </row>
    <row r="247" s="13" customFormat="1">
      <c r="A247" s="13"/>
      <c r="B247" s="191"/>
      <c r="C247" s="13"/>
      <c r="D247" s="184" t="s">
        <v>128</v>
      </c>
      <c r="E247" s="192" t="s">
        <v>1</v>
      </c>
      <c r="F247" s="193" t="s">
        <v>379</v>
      </c>
      <c r="G247" s="13"/>
      <c r="H247" s="194">
        <v>204.44999999999999</v>
      </c>
      <c r="I247" s="195"/>
      <c r="J247" s="13"/>
      <c r="K247" s="13"/>
      <c r="L247" s="191"/>
      <c r="M247" s="196"/>
      <c r="N247" s="197"/>
      <c r="O247" s="197"/>
      <c r="P247" s="197"/>
      <c r="Q247" s="197"/>
      <c r="R247" s="197"/>
      <c r="S247" s="197"/>
      <c r="T247" s="19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2" t="s">
        <v>128</v>
      </c>
      <c r="AU247" s="192" t="s">
        <v>83</v>
      </c>
      <c r="AV247" s="13" t="s">
        <v>83</v>
      </c>
      <c r="AW247" s="13" t="s">
        <v>30</v>
      </c>
      <c r="AX247" s="13" t="s">
        <v>81</v>
      </c>
      <c r="AY247" s="192" t="s">
        <v>114</v>
      </c>
    </row>
    <row r="248" s="2" customFormat="1" ht="24.15" customHeight="1">
      <c r="A248" s="37"/>
      <c r="B248" s="170"/>
      <c r="C248" s="171" t="s">
        <v>380</v>
      </c>
      <c r="D248" s="171" t="s">
        <v>117</v>
      </c>
      <c r="E248" s="172" t="s">
        <v>381</v>
      </c>
      <c r="F248" s="173" t="s">
        <v>382</v>
      </c>
      <c r="G248" s="174" t="s">
        <v>206</v>
      </c>
      <c r="H248" s="175">
        <v>204.44999999999999</v>
      </c>
      <c r="I248" s="176"/>
      <c r="J248" s="177">
        <f>ROUND(I248*H248,2)</f>
        <v>0</v>
      </c>
      <c r="K248" s="173" t="s">
        <v>121</v>
      </c>
      <c r="L248" s="38"/>
      <c r="M248" s="178" t="s">
        <v>1</v>
      </c>
      <c r="N248" s="179" t="s">
        <v>38</v>
      </c>
      <c r="O248" s="76"/>
      <c r="P248" s="180">
        <f>O248*H248</f>
        <v>0</v>
      </c>
      <c r="Q248" s="180">
        <v>0</v>
      </c>
      <c r="R248" s="180">
        <f>Q248*H248</f>
        <v>0</v>
      </c>
      <c r="S248" s="180">
        <v>0</v>
      </c>
      <c r="T248" s="18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2" t="s">
        <v>122</v>
      </c>
      <c r="AT248" s="182" t="s">
        <v>117</v>
      </c>
      <c r="AU248" s="182" t="s">
        <v>83</v>
      </c>
      <c r="AY248" s="18" t="s">
        <v>114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18" t="s">
        <v>81</v>
      </c>
      <c r="BK248" s="183">
        <f>ROUND(I248*H248,2)</f>
        <v>0</v>
      </c>
      <c r="BL248" s="18" t="s">
        <v>122</v>
      </c>
      <c r="BM248" s="182" t="s">
        <v>383</v>
      </c>
    </row>
    <row r="249" s="2" customFormat="1">
      <c r="A249" s="37"/>
      <c r="B249" s="38"/>
      <c r="C249" s="37"/>
      <c r="D249" s="184" t="s">
        <v>124</v>
      </c>
      <c r="E249" s="37"/>
      <c r="F249" s="185" t="s">
        <v>384</v>
      </c>
      <c r="G249" s="37"/>
      <c r="H249" s="37"/>
      <c r="I249" s="186"/>
      <c r="J249" s="37"/>
      <c r="K249" s="37"/>
      <c r="L249" s="38"/>
      <c r="M249" s="187"/>
      <c r="N249" s="188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124</v>
      </c>
      <c r="AU249" s="18" t="s">
        <v>83</v>
      </c>
    </row>
    <row r="250" s="2" customFormat="1">
      <c r="A250" s="37"/>
      <c r="B250" s="38"/>
      <c r="C250" s="37"/>
      <c r="D250" s="189" t="s">
        <v>126</v>
      </c>
      <c r="E250" s="37"/>
      <c r="F250" s="190" t="s">
        <v>385</v>
      </c>
      <c r="G250" s="37"/>
      <c r="H250" s="37"/>
      <c r="I250" s="186"/>
      <c r="J250" s="37"/>
      <c r="K250" s="37"/>
      <c r="L250" s="38"/>
      <c r="M250" s="187"/>
      <c r="N250" s="188"/>
      <c r="O250" s="76"/>
      <c r="P250" s="76"/>
      <c r="Q250" s="76"/>
      <c r="R250" s="76"/>
      <c r="S250" s="76"/>
      <c r="T250" s="7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8" t="s">
        <v>126</v>
      </c>
      <c r="AU250" s="18" t="s">
        <v>83</v>
      </c>
    </row>
    <row r="251" s="2" customFormat="1" ht="16.5" customHeight="1">
      <c r="A251" s="37"/>
      <c r="B251" s="170"/>
      <c r="C251" s="210" t="s">
        <v>386</v>
      </c>
      <c r="D251" s="210" t="s">
        <v>263</v>
      </c>
      <c r="E251" s="211" t="s">
        <v>387</v>
      </c>
      <c r="F251" s="212" t="s">
        <v>388</v>
      </c>
      <c r="G251" s="213" t="s">
        <v>389</v>
      </c>
      <c r="H251" s="214">
        <v>4.0890000000000004</v>
      </c>
      <c r="I251" s="215"/>
      <c r="J251" s="216">
        <f>ROUND(I251*H251,2)</f>
        <v>0</v>
      </c>
      <c r="K251" s="212" t="s">
        <v>121</v>
      </c>
      <c r="L251" s="217"/>
      <c r="M251" s="218" t="s">
        <v>1</v>
      </c>
      <c r="N251" s="219" t="s">
        <v>38</v>
      </c>
      <c r="O251" s="76"/>
      <c r="P251" s="180">
        <f>O251*H251</f>
        <v>0</v>
      </c>
      <c r="Q251" s="180">
        <v>0.001</v>
      </c>
      <c r="R251" s="180">
        <f>Q251*H251</f>
        <v>0.0040890000000000006</v>
      </c>
      <c r="S251" s="180">
        <v>0</v>
      </c>
      <c r="T251" s="18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2" t="s">
        <v>169</v>
      </c>
      <c r="AT251" s="182" t="s">
        <v>263</v>
      </c>
      <c r="AU251" s="182" t="s">
        <v>83</v>
      </c>
      <c r="AY251" s="18" t="s">
        <v>114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8" t="s">
        <v>81</v>
      </c>
      <c r="BK251" s="183">
        <f>ROUND(I251*H251,2)</f>
        <v>0</v>
      </c>
      <c r="BL251" s="18" t="s">
        <v>122</v>
      </c>
      <c r="BM251" s="182" t="s">
        <v>390</v>
      </c>
    </row>
    <row r="252" s="2" customFormat="1">
      <c r="A252" s="37"/>
      <c r="B252" s="38"/>
      <c r="C252" s="37"/>
      <c r="D252" s="184" t="s">
        <v>124</v>
      </c>
      <c r="E252" s="37"/>
      <c r="F252" s="185" t="s">
        <v>388</v>
      </c>
      <c r="G252" s="37"/>
      <c r="H252" s="37"/>
      <c r="I252" s="186"/>
      <c r="J252" s="37"/>
      <c r="K252" s="37"/>
      <c r="L252" s="38"/>
      <c r="M252" s="187"/>
      <c r="N252" s="188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124</v>
      </c>
      <c r="AU252" s="18" t="s">
        <v>83</v>
      </c>
    </row>
    <row r="253" s="13" customFormat="1">
      <c r="A253" s="13"/>
      <c r="B253" s="191"/>
      <c r="C253" s="13"/>
      <c r="D253" s="184" t="s">
        <v>128</v>
      </c>
      <c r="E253" s="13"/>
      <c r="F253" s="193" t="s">
        <v>391</v>
      </c>
      <c r="G253" s="13"/>
      <c r="H253" s="194">
        <v>4.0890000000000004</v>
      </c>
      <c r="I253" s="195"/>
      <c r="J253" s="13"/>
      <c r="K253" s="13"/>
      <c r="L253" s="191"/>
      <c r="M253" s="196"/>
      <c r="N253" s="197"/>
      <c r="O253" s="197"/>
      <c r="P253" s="197"/>
      <c r="Q253" s="197"/>
      <c r="R253" s="197"/>
      <c r="S253" s="197"/>
      <c r="T253" s="19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2" t="s">
        <v>128</v>
      </c>
      <c r="AU253" s="192" t="s">
        <v>83</v>
      </c>
      <c r="AV253" s="13" t="s">
        <v>83</v>
      </c>
      <c r="AW253" s="13" t="s">
        <v>3</v>
      </c>
      <c r="AX253" s="13" t="s">
        <v>81</v>
      </c>
      <c r="AY253" s="192" t="s">
        <v>114</v>
      </c>
    </row>
    <row r="254" s="2" customFormat="1" ht="24.15" customHeight="1">
      <c r="A254" s="37"/>
      <c r="B254" s="170"/>
      <c r="C254" s="171" t="s">
        <v>392</v>
      </c>
      <c r="D254" s="171" t="s">
        <v>117</v>
      </c>
      <c r="E254" s="172" t="s">
        <v>393</v>
      </c>
      <c r="F254" s="173" t="s">
        <v>394</v>
      </c>
      <c r="G254" s="174" t="s">
        <v>206</v>
      </c>
      <c r="H254" s="175">
        <v>160.81</v>
      </c>
      <c r="I254" s="176"/>
      <c r="J254" s="177">
        <f>ROUND(I254*H254,2)</f>
        <v>0</v>
      </c>
      <c r="K254" s="173" t="s">
        <v>121</v>
      </c>
      <c r="L254" s="38"/>
      <c r="M254" s="178" t="s">
        <v>1</v>
      </c>
      <c r="N254" s="179" t="s">
        <v>38</v>
      </c>
      <c r="O254" s="76"/>
      <c r="P254" s="180">
        <f>O254*H254</f>
        <v>0</v>
      </c>
      <c r="Q254" s="180">
        <v>0</v>
      </c>
      <c r="R254" s="180">
        <f>Q254*H254</f>
        <v>0</v>
      </c>
      <c r="S254" s="180">
        <v>0</v>
      </c>
      <c r="T254" s="18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2" t="s">
        <v>122</v>
      </c>
      <c r="AT254" s="182" t="s">
        <v>117</v>
      </c>
      <c r="AU254" s="182" t="s">
        <v>83</v>
      </c>
      <c r="AY254" s="18" t="s">
        <v>114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18" t="s">
        <v>81</v>
      </c>
      <c r="BK254" s="183">
        <f>ROUND(I254*H254,2)</f>
        <v>0</v>
      </c>
      <c r="BL254" s="18" t="s">
        <v>122</v>
      </c>
      <c r="BM254" s="182" t="s">
        <v>395</v>
      </c>
    </row>
    <row r="255" s="2" customFormat="1">
      <c r="A255" s="37"/>
      <c r="B255" s="38"/>
      <c r="C255" s="37"/>
      <c r="D255" s="184" t="s">
        <v>124</v>
      </c>
      <c r="E255" s="37"/>
      <c r="F255" s="185" t="s">
        <v>396</v>
      </c>
      <c r="G255" s="37"/>
      <c r="H255" s="37"/>
      <c r="I255" s="186"/>
      <c r="J255" s="37"/>
      <c r="K255" s="37"/>
      <c r="L255" s="38"/>
      <c r="M255" s="187"/>
      <c r="N255" s="188"/>
      <c r="O255" s="76"/>
      <c r="P255" s="76"/>
      <c r="Q255" s="76"/>
      <c r="R255" s="76"/>
      <c r="S255" s="76"/>
      <c r="T255" s="7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124</v>
      </c>
      <c r="AU255" s="18" t="s">
        <v>83</v>
      </c>
    </row>
    <row r="256" s="2" customFormat="1">
      <c r="A256" s="37"/>
      <c r="B256" s="38"/>
      <c r="C256" s="37"/>
      <c r="D256" s="189" t="s">
        <v>126</v>
      </c>
      <c r="E256" s="37"/>
      <c r="F256" s="190" t="s">
        <v>397</v>
      </c>
      <c r="G256" s="37"/>
      <c r="H256" s="37"/>
      <c r="I256" s="186"/>
      <c r="J256" s="37"/>
      <c r="K256" s="37"/>
      <c r="L256" s="38"/>
      <c r="M256" s="187"/>
      <c r="N256" s="188"/>
      <c r="O256" s="76"/>
      <c r="P256" s="76"/>
      <c r="Q256" s="76"/>
      <c r="R256" s="76"/>
      <c r="S256" s="76"/>
      <c r="T256" s="7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8" t="s">
        <v>126</v>
      </c>
      <c r="AU256" s="18" t="s">
        <v>83</v>
      </c>
    </row>
    <row r="257" s="13" customFormat="1">
      <c r="A257" s="13"/>
      <c r="B257" s="191"/>
      <c r="C257" s="13"/>
      <c r="D257" s="184" t="s">
        <v>128</v>
      </c>
      <c r="E257" s="192" t="s">
        <v>1</v>
      </c>
      <c r="F257" s="193" t="s">
        <v>398</v>
      </c>
      <c r="G257" s="13"/>
      <c r="H257" s="194">
        <v>160.81</v>
      </c>
      <c r="I257" s="195"/>
      <c r="J257" s="13"/>
      <c r="K257" s="13"/>
      <c r="L257" s="191"/>
      <c r="M257" s="196"/>
      <c r="N257" s="197"/>
      <c r="O257" s="197"/>
      <c r="P257" s="197"/>
      <c r="Q257" s="197"/>
      <c r="R257" s="197"/>
      <c r="S257" s="197"/>
      <c r="T257" s="19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2" t="s">
        <v>128</v>
      </c>
      <c r="AU257" s="192" t="s">
        <v>83</v>
      </c>
      <c r="AV257" s="13" t="s">
        <v>83</v>
      </c>
      <c r="AW257" s="13" t="s">
        <v>30</v>
      </c>
      <c r="AX257" s="13" t="s">
        <v>81</v>
      </c>
      <c r="AY257" s="192" t="s">
        <v>114</v>
      </c>
    </row>
    <row r="258" s="2" customFormat="1" ht="16.5" customHeight="1">
      <c r="A258" s="37"/>
      <c r="B258" s="170"/>
      <c r="C258" s="171" t="s">
        <v>399</v>
      </c>
      <c r="D258" s="171" t="s">
        <v>117</v>
      </c>
      <c r="E258" s="172" t="s">
        <v>400</v>
      </c>
      <c r="F258" s="173" t="s">
        <v>401</v>
      </c>
      <c r="G258" s="174" t="s">
        <v>206</v>
      </c>
      <c r="H258" s="175">
        <v>75.049999999999997</v>
      </c>
      <c r="I258" s="176"/>
      <c r="J258" s="177">
        <f>ROUND(I258*H258,2)</f>
        <v>0</v>
      </c>
      <c r="K258" s="173" t="s">
        <v>121</v>
      </c>
      <c r="L258" s="38"/>
      <c r="M258" s="178" t="s">
        <v>1</v>
      </c>
      <c r="N258" s="179" t="s">
        <v>38</v>
      </c>
      <c r="O258" s="76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2" t="s">
        <v>122</v>
      </c>
      <c r="AT258" s="182" t="s">
        <v>117</v>
      </c>
      <c r="AU258" s="182" t="s">
        <v>83</v>
      </c>
      <c r="AY258" s="18" t="s">
        <v>114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8" t="s">
        <v>81</v>
      </c>
      <c r="BK258" s="183">
        <f>ROUND(I258*H258,2)</f>
        <v>0</v>
      </c>
      <c r="BL258" s="18" t="s">
        <v>122</v>
      </c>
      <c r="BM258" s="182" t="s">
        <v>402</v>
      </c>
    </row>
    <row r="259" s="2" customFormat="1">
      <c r="A259" s="37"/>
      <c r="B259" s="38"/>
      <c r="C259" s="37"/>
      <c r="D259" s="184" t="s">
        <v>124</v>
      </c>
      <c r="E259" s="37"/>
      <c r="F259" s="185" t="s">
        <v>403</v>
      </c>
      <c r="G259" s="37"/>
      <c r="H259" s="37"/>
      <c r="I259" s="186"/>
      <c r="J259" s="37"/>
      <c r="K259" s="37"/>
      <c r="L259" s="38"/>
      <c r="M259" s="187"/>
      <c r="N259" s="188"/>
      <c r="O259" s="76"/>
      <c r="P259" s="76"/>
      <c r="Q259" s="76"/>
      <c r="R259" s="76"/>
      <c r="S259" s="76"/>
      <c r="T259" s="7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124</v>
      </c>
      <c r="AU259" s="18" t="s">
        <v>83</v>
      </c>
    </row>
    <row r="260" s="2" customFormat="1">
      <c r="A260" s="37"/>
      <c r="B260" s="38"/>
      <c r="C260" s="37"/>
      <c r="D260" s="189" t="s">
        <v>126</v>
      </c>
      <c r="E260" s="37"/>
      <c r="F260" s="190" t="s">
        <v>404</v>
      </c>
      <c r="G260" s="37"/>
      <c r="H260" s="37"/>
      <c r="I260" s="186"/>
      <c r="J260" s="37"/>
      <c r="K260" s="37"/>
      <c r="L260" s="38"/>
      <c r="M260" s="187"/>
      <c r="N260" s="188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126</v>
      </c>
      <c r="AU260" s="18" t="s">
        <v>83</v>
      </c>
    </row>
    <row r="261" s="13" customFormat="1">
      <c r="A261" s="13"/>
      <c r="B261" s="191"/>
      <c r="C261" s="13"/>
      <c r="D261" s="184" t="s">
        <v>128</v>
      </c>
      <c r="E261" s="192" t="s">
        <v>1</v>
      </c>
      <c r="F261" s="193" t="s">
        <v>405</v>
      </c>
      <c r="G261" s="13"/>
      <c r="H261" s="194">
        <v>75.049999999999997</v>
      </c>
      <c r="I261" s="195"/>
      <c r="J261" s="13"/>
      <c r="K261" s="13"/>
      <c r="L261" s="191"/>
      <c r="M261" s="196"/>
      <c r="N261" s="197"/>
      <c r="O261" s="197"/>
      <c r="P261" s="197"/>
      <c r="Q261" s="197"/>
      <c r="R261" s="197"/>
      <c r="S261" s="197"/>
      <c r="T261" s="19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2" t="s">
        <v>128</v>
      </c>
      <c r="AU261" s="192" t="s">
        <v>83</v>
      </c>
      <c r="AV261" s="13" t="s">
        <v>83</v>
      </c>
      <c r="AW261" s="13" t="s">
        <v>30</v>
      </c>
      <c r="AX261" s="13" t="s">
        <v>81</v>
      </c>
      <c r="AY261" s="192" t="s">
        <v>114</v>
      </c>
    </row>
    <row r="262" s="2" customFormat="1" ht="16.5" customHeight="1">
      <c r="A262" s="37"/>
      <c r="B262" s="170"/>
      <c r="C262" s="171" t="s">
        <v>406</v>
      </c>
      <c r="D262" s="171" t="s">
        <v>117</v>
      </c>
      <c r="E262" s="172" t="s">
        <v>407</v>
      </c>
      <c r="F262" s="173" t="s">
        <v>408</v>
      </c>
      <c r="G262" s="174" t="s">
        <v>251</v>
      </c>
      <c r="H262" s="175">
        <v>12.267</v>
      </c>
      <c r="I262" s="176"/>
      <c r="J262" s="177">
        <f>ROUND(I262*H262,2)</f>
        <v>0</v>
      </c>
      <c r="K262" s="173" t="s">
        <v>121</v>
      </c>
      <c r="L262" s="38"/>
      <c r="M262" s="178" t="s">
        <v>1</v>
      </c>
      <c r="N262" s="179" t="s">
        <v>38</v>
      </c>
      <c r="O262" s="76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2" t="s">
        <v>122</v>
      </c>
      <c r="AT262" s="182" t="s">
        <v>117</v>
      </c>
      <c r="AU262" s="182" t="s">
        <v>83</v>
      </c>
      <c r="AY262" s="18" t="s">
        <v>114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8" t="s">
        <v>81</v>
      </c>
      <c r="BK262" s="183">
        <f>ROUND(I262*H262,2)</f>
        <v>0</v>
      </c>
      <c r="BL262" s="18" t="s">
        <v>122</v>
      </c>
      <c r="BM262" s="182" t="s">
        <v>409</v>
      </c>
    </row>
    <row r="263" s="2" customFormat="1">
      <c r="A263" s="37"/>
      <c r="B263" s="38"/>
      <c r="C263" s="37"/>
      <c r="D263" s="184" t="s">
        <v>124</v>
      </c>
      <c r="E263" s="37"/>
      <c r="F263" s="185" t="s">
        <v>410</v>
      </c>
      <c r="G263" s="37"/>
      <c r="H263" s="37"/>
      <c r="I263" s="186"/>
      <c r="J263" s="37"/>
      <c r="K263" s="37"/>
      <c r="L263" s="38"/>
      <c r="M263" s="187"/>
      <c r="N263" s="188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124</v>
      </c>
      <c r="AU263" s="18" t="s">
        <v>83</v>
      </c>
    </row>
    <row r="264" s="2" customFormat="1">
      <c r="A264" s="37"/>
      <c r="B264" s="38"/>
      <c r="C264" s="37"/>
      <c r="D264" s="189" t="s">
        <v>126</v>
      </c>
      <c r="E264" s="37"/>
      <c r="F264" s="190" t="s">
        <v>411</v>
      </c>
      <c r="G264" s="37"/>
      <c r="H264" s="37"/>
      <c r="I264" s="186"/>
      <c r="J264" s="37"/>
      <c r="K264" s="37"/>
      <c r="L264" s="38"/>
      <c r="M264" s="187"/>
      <c r="N264" s="188"/>
      <c r="O264" s="76"/>
      <c r="P264" s="76"/>
      <c r="Q264" s="76"/>
      <c r="R264" s="76"/>
      <c r="S264" s="76"/>
      <c r="T264" s="7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126</v>
      </c>
      <c r="AU264" s="18" t="s">
        <v>83</v>
      </c>
    </row>
    <row r="265" s="13" customFormat="1">
      <c r="A265" s="13"/>
      <c r="B265" s="191"/>
      <c r="C265" s="13"/>
      <c r="D265" s="184" t="s">
        <v>128</v>
      </c>
      <c r="E265" s="192" t="s">
        <v>1</v>
      </c>
      <c r="F265" s="193" t="s">
        <v>412</v>
      </c>
      <c r="G265" s="13"/>
      <c r="H265" s="194">
        <v>12.267</v>
      </c>
      <c r="I265" s="195"/>
      <c r="J265" s="13"/>
      <c r="K265" s="13"/>
      <c r="L265" s="191"/>
      <c r="M265" s="196"/>
      <c r="N265" s="197"/>
      <c r="O265" s="197"/>
      <c r="P265" s="197"/>
      <c r="Q265" s="197"/>
      <c r="R265" s="197"/>
      <c r="S265" s="197"/>
      <c r="T265" s="19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2" t="s">
        <v>128</v>
      </c>
      <c r="AU265" s="192" t="s">
        <v>83</v>
      </c>
      <c r="AV265" s="13" t="s">
        <v>83</v>
      </c>
      <c r="AW265" s="13" t="s">
        <v>30</v>
      </c>
      <c r="AX265" s="13" t="s">
        <v>81</v>
      </c>
      <c r="AY265" s="192" t="s">
        <v>114</v>
      </c>
    </row>
    <row r="266" s="12" customFormat="1" ht="22.8" customHeight="1">
      <c r="A266" s="12"/>
      <c r="B266" s="157"/>
      <c r="C266" s="12"/>
      <c r="D266" s="158" t="s">
        <v>72</v>
      </c>
      <c r="E266" s="168" t="s">
        <v>83</v>
      </c>
      <c r="F266" s="168" t="s">
        <v>413</v>
      </c>
      <c r="G266" s="12"/>
      <c r="H266" s="12"/>
      <c r="I266" s="160"/>
      <c r="J266" s="169">
        <f>BK266</f>
        <v>0</v>
      </c>
      <c r="K266" s="12"/>
      <c r="L266" s="157"/>
      <c r="M266" s="162"/>
      <c r="N266" s="163"/>
      <c r="O266" s="163"/>
      <c r="P266" s="164">
        <f>SUM(P267:P300)</f>
        <v>0</v>
      </c>
      <c r="Q266" s="163"/>
      <c r="R266" s="164">
        <f>SUM(R267:R300)</f>
        <v>2.5934425000000001</v>
      </c>
      <c r="S266" s="163"/>
      <c r="T266" s="165">
        <f>SUM(T267:T300)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58" t="s">
        <v>81</v>
      </c>
      <c r="AT266" s="166" t="s">
        <v>72</v>
      </c>
      <c r="AU266" s="166" t="s">
        <v>81</v>
      </c>
      <c r="AY266" s="158" t="s">
        <v>114</v>
      </c>
      <c r="BK266" s="167">
        <f>SUM(BK267:BK300)</f>
        <v>0</v>
      </c>
    </row>
    <row r="267" s="2" customFormat="1" ht="24.15" customHeight="1">
      <c r="A267" s="37"/>
      <c r="B267" s="170"/>
      <c r="C267" s="171" t="s">
        <v>414</v>
      </c>
      <c r="D267" s="171" t="s">
        <v>117</v>
      </c>
      <c r="E267" s="172" t="s">
        <v>415</v>
      </c>
      <c r="F267" s="173" t="s">
        <v>416</v>
      </c>
      <c r="G267" s="174" t="s">
        <v>231</v>
      </c>
      <c r="H267" s="175">
        <v>12.1</v>
      </c>
      <c r="I267" s="176"/>
      <c r="J267" s="177">
        <f>ROUND(I267*H267,2)</f>
        <v>0</v>
      </c>
      <c r="K267" s="173" t="s">
        <v>121</v>
      </c>
      <c r="L267" s="38"/>
      <c r="M267" s="178" t="s">
        <v>1</v>
      </c>
      <c r="N267" s="179" t="s">
        <v>38</v>
      </c>
      <c r="O267" s="76"/>
      <c r="P267" s="180">
        <f>O267*H267</f>
        <v>0</v>
      </c>
      <c r="Q267" s="180">
        <v>0.00114</v>
      </c>
      <c r="R267" s="180">
        <f>Q267*H267</f>
        <v>0.013793999999999999</v>
      </c>
      <c r="S267" s="180">
        <v>0</v>
      </c>
      <c r="T267" s="18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2" t="s">
        <v>122</v>
      </c>
      <c r="AT267" s="182" t="s">
        <v>117</v>
      </c>
      <c r="AU267" s="182" t="s">
        <v>83</v>
      </c>
      <c r="AY267" s="18" t="s">
        <v>114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8" t="s">
        <v>81</v>
      </c>
      <c r="BK267" s="183">
        <f>ROUND(I267*H267,2)</f>
        <v>0</v>
      </c>
      <c r="BL267" s="18" t="s">
        <v>122</v>
      </c>
      <c r="BM267" s="182" t="s">
        <v>417</v>
      </c>
    </row>
    <row r="268" s="2" customFormat="1">
      <c r="A268" s="37"/>
      <c r="B268" s="38"/>
      <c r="C268" s="37"/>
      <c r="D268" s="184" t="s">
        <v>124</v>
      </c>
      <c r="E268" s="37"/>
      <c r="F268" s="185" t="s">
        <v>418</v>
      </c>
      <c r="G268" s="37"/>
      <c r="H268" s="37"/>
      <c r="I268" s="186"/>
      <c r="J268" s="37"/>
      <c r="K268" s="37"/>
      <c r="L268" s="38"/>
      <c r="M268" s="187"/>
      <c r="N268" s="188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124</v>
      </c>
      <c r="AU268" s="18" t="s">
        <v>83</v>
      </c>
    </row>
    <row r="269" s="2" customFormat="1">
      <c r="A269" s="37"/>
      <c r="B269" s="38"/>
      <c r="C269" s="37"/>
      <c r="D269" s="189" t="s">
        <v>126</v>
      </c>
      <c r="E269" s="37"/>
      <c r="F269" s="190" t="s">
        <v>419</v>
      </c>
      <c r="G269" s="37"/>
      <c r="H269" s="37"/>
      <c r="I269" s="186"/>
      <c r="J269" s="37"/>
      <c r="K269" s="37"/>
      <c r="L269" s="38"/>
      <c r="M269" s="187"/>
      <c r="N269" s="188"/>
      <c r="O269" s="76"/>
      <c r="P269" s="76"/>
      <c r="Q269" s="76"/>
      <c r="R269" s="76"/>
      <c r="S269" s="76"/>
      <c r="T269" s="7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8" t="s">
        <v>126</v>
      </c>
      <c r="AU269" s="18" t="s">
        <v>83</v>
      </c>
    </row>
    <row r="270" s="13" customFormat="1">
      <c r="A270" s="13"/>
      <c r="B270" s="191"/>
      <c r="C270" s="13"/>
      <c r="D270" s="184" t="s">
        <v>128</v>
      </c>
      <c r="E270" s="192" t="s">
        <v>1</v>
      </c>
      <c r="F270" s="193" t="s">
        <v>420</v>
      </c>
      <c r="G270" s="13"/>
      <c r="H270" s="194">
        <v>12.1</v>
      </c>
      <c r="I270" s="195"/>
      <c r="J270" s="13"/>
      <c r="K270" s="13"/>
      <c r="L270" s="191"/>
      <c r="M270" s="196"/>
      <c r="N270" s="197"/>
      <c r="O270" s="197"/>
      <c r="P270" s="197"/>
      <c r="Q270" s="197"/>
      <c r="R270" s="197"/>
      <c r="S270" s="197"/>
      <c r="T270" s="19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2" t="s">
        <v>128</v>
      </c>
      <c r="AU270" s="192" t="s">
        <v>83</v>
      </c>
      <c r="AV270" s="13" t="s">
        <v>83</v>
      </c>
      <c r="AW270" s="13" t="s">
        <v>30</v>
      </c>
      <c r="AX270" s="13" t="s">
        <v>81</v>
      </c>
      <c r="AY270" s="192" t="s">
        <v>114</v>
      </c>
    </row>
    <row r="271" s="2" customFormat="1" ht="24.15" customHeight="1">
      <c r="A271" s="37"/>
      <c r="B271" s="170"/>
      <c r="C271" s="171" t="s">
        <v>421</v>
      </c>
      <c r="D271" s="171" t="s">
        <v>117</v>
      </c>
      <c r="E271" s="172" t="s">
        <v>422</v>
      </c>
      <c r="F271" s="173" t="s">
        <v>423</v>
      </c>
      <c r="G271" s="174" t="s">
        <v>231</v>
      </c>
      <c r="H271" s="175">
        <v>330</v>
      </c>
      <c r="I271" s="176"/>
      <c r="J271" s="177">
        <f>ROUND(I271*H271,2)</f>
        <v>0</v>
      </c>
      <c r="K271" s="173" t="s">
        <v>121</v>
      </c>
      <c r="L271" s="38"/>
      <c r="M271" s="178" t="s">
        <v>1</v>
      </c>
      <c r="N271" s="179" t="s">
        <v>38</v>
      </c>
      <c r="O271" s="76"/>
      <c r="P271" s="180">
        <f>O271*H271</f>
        <v>0</v>
      </c>
      <c r="Q271" s="180">
        <v>3.0000000000000001E-05</v>
      </c>
      <c r="R271" s="180">
        <f>Q271*H271</f>
        <v>0.0099000000000000008</v>
      </c>
      <c r="S271" s="180">
        <v>0</v>
      </c>
      <c r="T271" s="18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2" t="s">
        <v>122</v>
      </c>
      <c r="AT271" s="182" t="s">
        <v>117</v>
      </c>
      <c r="AU271" s="182" t="s">
        <v>83</v>
      </c>
      <c r="AY271" s="18" t="s">
        <v>114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8" t="s">
        <v>81</v>
      </c>
      <c r="BK271" s="183">
        <f>ROUND(I271*H271,2)</f>
        <v>0</v>
      </c>
      <c r="BL271" s="18" t="s">
        <v>122</v>
      </c>
      <c r="BM271" s="182" t="s">
        <v>424</v>
      </c>
    </row>
    <row r="272" s="2" customFormat="1">
      <c r="A272" s="37"/>
      <c r="B272" s="38"/>
      <c r="C272" s="37"/>
      <c r="D272" s="184" t="s">
        <v>124</v>
      </c>
      <c r="E272" s="37"/>
      <c r="F272" s="185" t="s">
        <v>425</v>
      </c>
      <c r="G272" s="37"/>
      <c r="H272" s="37"/>
      <c r="I272" s="186"/>
      <c r="J272" s="37"/>
      <c r="K272" s="37"/>
      <c r="L272" s="38"/>
      <c r="M272" s="187"/>
      <c r="N272" s="188"/>
      <c r="O272" s="76"/>
      <c r="P272" s="76"/>
      <c r="Q272" s="76"/>
      <c r="R272" s="76"/>
      <c r="S272" s="76"/>
      <c r="T272" s="7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8" t="s">
        <v>124</v>
      </c>
      <c r="AU272" s="18" t="s">
        <v>83</v>
      </c>
    </row>
    <row r="273" s="2" customFormat="1">
      <c r="A273" s="37"/>
      <c r="B273" s="38"/>
      <c r="C273" s="37"/>
      <c r="D273" s="189" t="s">
        <v>126</v>
      </c>
      <c r="E273" s="37"/>
      <c r="F273" s="190" t="s">
        <v>426</v>
      </c>
      <c r="G273" s="37"/>
      <c r="H273" s="37"/>
      <c r="I273" s="186"/>
      <c r="J273" s="37"/>
      <c r="K273" s="37"/>
      <c r="L273" s="38"/>
      <c r="M273" s="187"/>
      <c r="N273" s="188"/>
      <c r="O273" s="76"/>
      <c r="P273" s="76"/>
      <c r="Q273" s="76"/>
      <c r="R273" s="76"/>
      <c r="S273" s="76"/>
      <c r="T273" s="7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8" t="s">
        <v>126</v>
      </c>
      <c r="AU273" s="18" t="s">
        <v>83</v>
      </c>
    </row>
    <row r="274" s="13" customFormat="1">
      <c r="A274" s="13"/>
      <c r="B274" s="191"/>
      <c r="C274" s="13"/>
      <c r="D274" s="184" t="s">
        <v>128</v>
      </c>
      <c r="E274" s="192" t="s">
        <v>1</v>
      </c>
      <c r="F274" s="193" t="s">
        <v>427</v>
      </c>
      <c r="G274" s="13"/>
      <c r="H274" s="194">
        <v>330</v>
      </c>
      <c r="I274" s="195"/>
      <c r="J274" s="13"/>
      <c r="K274" s="13"/>
      <c r="L274" s="191"/>
      <c r="M274" s="196"/>
      <c r="N274" s="197"/>
      <c r="O274" s="197"/>
      <c r="P274" s="197"/>
      <c r="Q274" s="197"/>
      <c r="R274" s="197"/>
      <c r="S274" s="197"/>
      <c r="T274" s="19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2" t="s">
        <v>128</v>
      </c>
      <c r="AU274" s="192" t="s">
        <v>83</v>
      </c>
      <c r="AV274" s="13" t="s">
        <v>83</v>
      </c>
      <c r="AW274" s="13" t="s">
        <v>30</v>
      </c>
      <c r="AX274" s="13" t="s">
        <v>81</v>
      </c>
      <c r="AY274" s="192" t="s">
        <v>114</v>
      </c>
    </row>
    <row r="275" s="2" customFormat="1" ht="16.5" customHeight="1">
      <c r="A275" s="37"/>
      <c r="B275" s="170"/>
      <c r="C275" s="171" t="s">
        <v>428</v>
      </c>
      <c r="D275" s="171" t="s">
        <v>117</v>
      </c>
      <c r="E275" s="172" t="s">
        <v>429</v>
      </c>
      <c r="F275" s="173" t="s">
        <v>430</v>
      </c>
      <c r="G275" s="174" t="s">
        <v>251</v>
      </c>
      <c r="H275" s="175">
        <v>4.899</v>
      </c>
      <c r="I275" s="176"/>
      <c r="J275" s="177">
        <f>ROUND(I275*H275,2)</f>
        <v>0</v>
      </c>
      <c r="K275" s="173" t="s">
        <v>121</v>
      </c>
      <c r="L275" s="38"/>
      <c r="M275" s="178" t="s">
        <v>1</v>
      </c>
      <c r="N275" s="179" t="s">
        <v>38</v>
      </c>
      <c r="O275" s="76"/>
      <c r="P275" s="180">
        <f>O275*H275</f>
        <v>0</v>
      </c>
      <c r="Q275" s="180">
        <v>0</v>
      </c>
      <c r="R275" s="180">
        <f>Q275*H275</f>
        <v>0</v>
      </c>
      <c r="S275" s="180">
        <v>0</v>
      </c>
      <c r="T275" s="18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2" t="s">
        <v>122</v>
      </c>
      <c r="AT275" s="182" t="s">
        <v>117</v>
      </c>
      <c r="AU275" s="182" t="s">
        <v>83</v>
      </c>
      <c r="AY275" s="18" t="s">
        <v>114</v>
      </c>
      <c r="BE275" s="183">
        <f>IF(N275="základní",J275,0)</f>
        <v>0</v>
      </c>
      <c r="BF275" s="183">
        <f>IF(N275="snížená",J275,0)</f>
        <v>0</v>
      </c>
      <c r="BG275" s="183">
        <f>IF(N275="zákl. přenesená",J275,0)</f>
        <v>0</v>
      </c>
      <c r="BH275" s="183">
        <f>IF(N275="sníž. přenesená",J275,0)</f>
        <v>0</v>
      </c>
      <c r="BI275" s="183">
        <f>IF(N275="nulová",J275,0)</f>
        <v>0</v>
      </c>
      <c r="BJ275" s="18" t="s">
        <v>81</v>
      </c>
      <c r="BK275" s="183">
        <f>ROUND(I275*H275,2)</f>
        <v>0</v>
      </c>
      <c r="BL275" s="18" t="s">
        <v>122</v>
      </c>
      <c r="BM275" s="182" t="s">
        <v>431</v>
      </c>
    </row>
    <row r="276" s="2" customFormat="1">
      <c r="A276" s="37"/>
      <c r="B276" s="38"/>
      <c r="C276" s="37"/>
      <c r="D276" s="184" t="s">
        <v>124</v>
      </c>
      <c r="E276" s="37"/>
      <c r="F276" s="185" t="s">
        <v>432</v>
      </c>
      <c r="G276" s="37"/>
      <c r="H276" s="37"/>
      <c r="I276" s="186"/>
      <c r="J276" s="37"/>
      <c r="K276" s="37"/>
      <c r="L276" s="38"/>
      <c r="M276" s="187"/>
      <c r="N276" s="188"/>
      <c r="O276" s="76"/>
      <c r="P276" s="76"/>
      <c r="Q276" s="76"/>
      <c r="R276" s="76"/>
      <c r="S276" s="76"/>
      <c r="T276" s="7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8" t="s">
        <v>124</v>
      </c>
      <c r="AU276" s="18" t="s">
        <v>83</v>
      </c>
    </row>
    <row r="277" s="2" customFormat="1">
      <c r="A277" s="37"/>
      <c r="B277" s="38"/>
      <c r="C277" s="37"/>
      <c r="D277" s="189" t="s">
        <v>126</v>
      </c>
      <c r="E277" s="37"/>
      <c r="F277" s="190" t="s">
        <v>433</v>
      </c>
      <c r="G277" s="37"/>
      <c r="H277" s="37"/>
      <c r="I277" s="186"/>
      <c r="J277" s="37"/>
      <c r="K277" s="37"/>
      <c r="L277" s="38"/>
      <c r="M277" s="187"/>
      <c r="N277" s="188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126</v>
      </c>
      <c r="AU277" s="18" t="s">
        <v>83</v>
      </c>
    </row>
    <row r="278" s="13" customFormat="1">
      <c r="A278" s="13"/>
      <c r="B278" s="191"/>
      <c r="C278" s="13"/>
      <c r="D278" s="184" t="s">
        <v>128</v>
      </c>
      <c r="E278" s="192" t="s">
        <v>1</v>
      </c>
      <c r="F278" s="193" t="s">
        <v>434</v>
      </c>
      <c r="G278" s="13"/>
      <c r="H278" s="194">
        <v>4.899</v>
      </c>
      <c r="I278" s="195"/>
      <c r="J278" s="13"/>
      <c r="K278" s="13"/>
      <c r="L278" s="191"/>
      <c r="M278" s="196"/>
      <c r="N278" s="197"/>
      <c r="O278" s="197"/>
      <c r="P278" s="197"/>
      <c r="Q278" s="197"/>
      <c r="R278" s="197"/>
      <c r="S278" s="197"/>
      <c r="T278" s="19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2" t="s">
        <v>128</v>
      </c>
      <c r="AU278" s="192" t="s">
        <v>83</v>
      </c>
      <c r="AV278" s="13" t="s">
        <v>83</v>
      </c>
      <c r="AW278" s="13" t="s">
        <v>30</v>
      </c>
      <c r="AX278" s="13" t="s">
        <v>81</v>
      </c>
      <c r="AY278" s="192" t="s">
        <v>114</v>
      </c>
    </row>
    <row r="279" s="2" customFormat="1" ht="16.5" customHeight="1">
      <c r="A279" s="37"/>
      <c r="B279" s="170"/>
      <c r="C279" s="171" t="s">
        <v>435</v>
      </c>
      <c r="D279" s="171" t="s">
        <v>117</v>
      </c>
      <c r="E279" s="172" t="s">
        <v>436</v>
      </c>
      <c r="F279" s="173" t="s">
        <v>437</v>
      </c>
      <c r="G279" s="174" t="s">
        <v>206</v>
      </c>
      <c r="H279" s="175">
        <v>2.7999999999999998</v>
      </c>
      <c r="I279" s="176"/>
      <c r="J279" s="177">
        <f>ROUND(I279*H279,2)</f>
        <v>0</v>
      </c>
      <c r="K279" s="173" t="s">
        <v>121</v>
      </c>
      <c r="L279" s="38"/>
      <c r="M279" s="178" t="s">
        <v>1</v>
      </c>
      <c r="N279" s="179" t="s">
        <v>38</v>
      </c>
      <c r="O279" s="76"/>
      <c r="P279" s="180">
        <f>O279*H279</f>
        <v>0</v>
      </c>
      <c r="Q279" s="180">
        <v>0.0014400000000000001</v>
      </c>
      <c r="R279" s="180">
        <f>Q279*H279</f>
        <v>0.004032</v>
      </c>
      <c r="S279" s="180">
        <v>0</v>
      </c>
      <c r="T279" s="18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2" t="s">
        <v>122</v>
      </c>
      <c r="AT279" s="182" t="s">
        <v>117</v>
      </c>
      <c r="AU279" s="182" t="s">
        <v>83</v>
      </c>
      <c r="AY279" s="18" t="s">
        <v>114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8" t="s">
        <v>81</v>
      </c>
      <c r="BK279" s="183">
        <f>ROUND(I279*H279,2)</f>
        <v>0</v>
      </c>
      <c r="BL279" s="18" t="s">
        <v>122</v>
      </c>
      <c r="BM279" s="182" t="s">
        <v>438</v>
      </c>
    </row>
    <row r="280" s="2" customFormat="1">
      <c r="A280" s="37"/>
      <c r="B280" s="38"/>
      <c r="C280" s="37"/>
      <c r="D280" s="184" t="s">
        <v>124</v>
      </c>
      <c r="E280" s="37"/>
      <c r="F280" s="185" t="s">
        <v>439</v>
      </c>
      <c r="G280" s="37"/>
      <c r="H280" s="37"/>
      <c r="I280" s="186"/>
      <c r="J280" s="37"/>
      <c r="K280" s="37"/>
      <c r="L280" s="38"/>
      <c r="M280" s="187"/>
      <c r="N280" s="188"/>
      <c r="O280" s="76"/>
      <c r="P280" s="76"/>
      <c r="Q280" s="76"/>
      <c r="R280" s="76"/>
      <c r="S280" s="76"/>
      <c r="T280" s="7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8" t="s">
        <v>124</v>
      </c>
      <c r="AU280" s="18" t="s">
        <v>83</v>
      </c>
    </row>
    <row r="281" s="2" customFormat="1">
      <c r="A281" s="37"/>
      <c r="B281" s="38"/>
      <c r="C281" s="37"/>
      <c r="D281" s="189" t="s">
        <v>126</v>
      </c>
      <c r="E281" s="37"/>
      <c r="F281" s="190" t="s">
        <v>440</v>
      </c>
      <c r="G281" s="37"/>
      <c r="H281" s="37"/>
      <c r="I281" s="186"/>
      <c r="J281" s="37"/>
      <c r="K281" s="37"/>
      <c r="L281" s="38"/>
      <c r="M281" s="187"/>
      <c r="N281" s="188"/>
      <c r="O281" s="76"/>
      <c r="P281" s="76"/>
      <c r="Q281" s="76"/>
      <c r="R281" s="76"/>
      <c r="S281" s="76"/>
      <c r="T281" s="7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8" t="s">
        <v>126</v>
      </c>
      <c r="AU281" s="18" t="s">
        <v>83</v>
      </c>
    </row>
    <row r="282" s="13" customFormat="1">
      <c r="A282" s="13"/>
      <c r="B282" s="191"/>
      <c r="C282" s="13"/>
      <c r="D282" s="184" t="s">
        <v>128</v>
      </c>
      <c r="E282" s="192" t="s">
        <v>1</v>
      </c>
      <c r="F282" s="193" t="s">
        <v>441</v>
      </c>
      <c r="G282" s="13"/>
      <c r="H282" s="194">
        <v>2.7999999999999998</v>
      </c>
      <c r="I282" s="195"/>
      <c r="J282" s="13"/>
      <c r="K282" s="13"/>
      <c r="L282" s="191"/>
      <c r="M282" s="196"/>
      <c r="N282" s="197"/>
      <c r="O282" s="197"/>
      <c r="P282" s="197"/>
      <c r="Q282" s="197"/>
      <c r="R282" s="197"/>
      <c r="S282" s="197"/>
      <c r="T282" s="19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2" t="s">
        <v>128</v>
      </c>
      <c r="AU282" s="192" t="s">
        <v>83</v>
      </c>
      <c r="AV282" s="13" t="s">
        <v>83</v>
      </c>
      <c r="AW282" s="13" t="s">
        <v>30</v>
      </c>
      <c r="AX282" s="13" t="s">
        <v>81</v>
      </c>
      <c r="AY282" s="192" t="s">
        <v>114</v>
      </c>
    </row>
    <row r="283" s="2" customFormat="1" ht="16.5" customHeight="1">
      <c r="A283" s="37"/>
      <c r="B283" s="170"/>
      <c r="C283" s="171" t="s">
        <v>442</v>
      </c>
      <c r="D283" s="171" t="s">
        <v>117</v>
      </c>
      <c r="E283" s="172" t="s">
        <v>443</v>
      </c>
      <c r="F283" s="173" t="s">
        <v>444</v>
      </c>
      <c r="G283" s="174" t="s">
        <v>206</v>
      </c>
      <c r="H283" s="175">
        <v>2.7999999999999998</v>
      </c>
      <c r="I283" s="176"/>
      <c r="J283" s="177">
        <f>ROUND(I283*H283,2)</f>
        <v>0</v>
      </c>
      <c r="K283" s="173" t="s">
        <v>121</v>
      </c>
      <c r="L283" s="38"/>
      <c r="M283" s="178" t="s">
        <v>1</v>
      </c>
      <c r="N283" s="179" t="s">
        <v>38</v>
      </c>
      <c r="O283" s="76"/>
      <c r="P283" s="180">
        <f>O283*H283</f>
        <v>0</v>
      </c>
      <c r="Q283" s="180">
        <v>4.0000000000000003E-05</v>
      </c>
      <c r="R283" s="180">
        <f>Q283*H283</f>
        <v>0.000112</v>
      </c>
      <c r="S283" s="180">
        <v>0</v>
      </c>
      <c r="T283" s="18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2" t="s">
        <v>122</v>
      </c>
      <c r="AT283" s="182" t="s">
        <v>117</v>
      </c>
      <c r="AU283" s="182" t="s">
        <v>83</v>
      </c>
      <c r="AY283" s="18" t="s">
        <v>114</v>
      </c>
      <c r="BE283" s="183">
        <f>IF(N283="základní",J283,0)</f>
        <v>0</v>
      </c>
      <c r="BF283" s="183">
        <f>IF(N283="snížená",J283,0)</f>
        <v>0</v>
      </c>
      <c r="BG283" s="183">
        <f>IF(N283="zákl. přenesená",J283,0)</f>
        <v>0</v>
      </c>
      <c r="BH283" s="183">
        <f>IF(N283="sníž. přenesená",J283,0)</f>
        <v>0</v>
      </c>
      <c r="BI283" s="183">
        <f>IF(N283="nulová",J283,0)</f>
        <v>0</v>
      </c>
      <c r="BJ283" s="18" t="s">
        <v>81</v>
      </c>
      <c r="BK283" s="183">
        <f>ROUND(I283*H283,2)</f>
        <v>0</v>
      </c>
      <c r="BL283" s="18" t="s">
        <v>122</v>
      </c>
      <c r="BM283" s="182" t="s">
        <v>445</v>
      </c>
    </row>
    <row r="284" s="2" customFormat="1">
      <c r="A284" s="37"/>
      <c r="B284" s="38"/>
      <c r="C284" s="37"/>
      <c r="D284" s="184" t="s">
        <v>124</v>
      </c>
      <c r="E284" s="37"/>
      <c r="F284" s="185" t="s">
        <v>446</v>
      </c>
      <c r="G284" s="37"/>
      <c r="H284" s="37"/>
      <c r="I284" s="186"/>
      <c r="J284" s="37"/>
      <c r="K284" s="37"/>
      <c r="L284" s="38"/>
      <c r="M284" s="187"/>
      <c r="N284" s="188"/>
      <c r="O284" s="76"/>
      <c r="P284" s="76"/>
      <c r="Q284" s="76"/>
      <c r="R284" s="76"/>
      <c r="S284" s="76"/>
      <c r="T284" s="7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8" t="s">
        <v>124</v>
      </c>
      <c r="AU284" s="18" t="s">
        <v>83</v>
      </c>
    </row>
    <row r="285" s="2" customFormat="1">
      <c r="A285" s="37"/>
      <c r="B285" s="38"/>
      <c r="C285" s="37"/>
      <c r="D285" s="189" t="s">
        <v>126</v>
      </c>
      <c r="E285" s="37"/>
      <c r="F285" s="190" t="s">
        <v>447</v>
      </c>
      <c r="G285" s="37"/>
      <c r="H285" s="37"/>
      <c r="I285" s="186"/>
      <c r="J285" s="37"/>
      <c r="K285" s="37"/>
      <c r="L285" s="38"/>
      <c r="M285" s="187"/>
      <c r="N285" s="188"/>
      <c r="O285" s="76"/>
      <c r="P285" s="76"/>
      <c r="Q285" s="76"/>
      <c r="R285" s="76"/>
      <c r="S285" s="76"/>
      <c r="T285" s="7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8" t="s">
        <v>126</v>
      </c>
      <c r="AU285" s="18" t="s">
        <v>83</v>
      </c>
    </row>
    <row r="286" s="2" customFormat="1" ht="24.15" customHeight="1">
      <c r="A286" s="37"/>
      <c r="B286" s="170"/>
      <c r="C286" s="171" t="s">
        <v>448</v>
      </c>
      <c r="D286" s="171" t="s">
        <v>117</v>
      </c>
      <c r="E286" s="172" t="s">
        <v>449</v>
      </c>
      <c r="F286" s="173" t="s">
        <v>450</v>
      </c>
      <c r="G286" s="174" t="s">
        <v>251</v>
      </c>
      <c r="H286" s="175">
        <v>15.267</v>
      </c>
      <c r="I286" s="176"/>
      <c r="J286" s="177">
        <f>ROUND(I286*H286,2)</f>
        <v>0</v>
      </c>
      <c r="K286" s="173" t="s">
        <v>121</v>
      </c>
      <c r="L286" s="38"/>
      <c r="M286" s="178" t="s">
        <v>1</v>
      </c>
      <c r="N286" s="179" t="s">
        <v>38</v>
      </c>
      <c r="O286" s="76"/>
      <c r="P286" s="180">
        <f>O286*H286</f>
        <v>0</v>
      </c>
      <c r="Q286" s="180">
        <v>0</v>
      </c>
      <c r="R286" s="180">
        <f>Q286*H286</f>
        <v>0</v>
      </c>
      <c r="S286" s="180">
        <v>0</v>
      </c>
      <c r="T286" s="18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2" t="s">
        <v>122</v>
      </c>
      <c r="AT286" s="182" t="s">
        <v>117</v>
      </c>
      <c r="AU286" s="182" t="s">
        <v>83</v>
      </c>
      <c r="AY286" s="18" t="s">
        <v>114</v>
      </c>
      <c r="BE286" s="183">
        <f>IF(N286="základní",J286,0)</f>
        <v>0</v>
      </c>
      <c r="BF286" s="183">
        <f>IF(N286="snížená",J286,0)</f>
        <v>0</v>
      </c>
      <c r="BG286" s="183">
        <f>IF(N286="zákl. přenesená",J286,0)</f>
        <v>0</v>
      </c>
      <c r="BH286" s="183">
        <f>IF(N286="sníž. přenesená",J286,0)</f>
        <v>0</v>
      </c>
      <c r="BI286" s="183">
        <f>IF(N286="nulová",J286,0)</f>
        <v>0</v>
      </c>
      <c r="BJ286" s="18" t="s">
        <v>81</v>
      </c>
      <c r="BK286" s="183">
        <f>ROUND(I286*H286,2)</f>
        <v>0</v>
      </c>
      <c r="BL286" s="18" t="s">
        <v>122</v>
      </c>
      <c r="BM286" s="182" t="s">
        <v>451</v>
      </c>
    </row>
    <row r="287" s="2" customFormat="1">
      <c r="A287" s="37"/>
      <c r="B287" s="38"/>
      <c r="C287" s="37"/>
      <c r="D287" s="184" t="s">
        <v>124</v>
      </c>
      <c r="E287" s="37"/>
      <c r="F287" s="185" t="s">
        <v>452</v>
      </c>
      <c r="G287" s="37"/>
      <c r="H287" s="37"/>
      <c r="I287" s="186"/>
      <c r="J287" s="37"/>
      <c r="K287" s="37"/>
      <c r="L287" s="38"/>
      <c r="M287" s="187"/>
      <c r="N287" s="188"/>
      <c r="O287" s="76"/>
      <c r="P287" s="76"/>
      <c r="Q287" s="76"/>
      <c r="R287" s="76"/>
      <c r="S287" s="76"/>
      <c r="T287" s="7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124</v>
      </c>
      <c r="AU287" s="18" t="s">
        <v>83</v>
      </c>
    </row>
    <row r="288" s="2" customFormat="1">
      <c r="A288" s="37"/>
      <c r="B288" s="38"/>
      <c r="C288" s="37"/>
      <c r="D288" s="189" t="s">
        <v>126</v>
      </c>
      <c r="E288" s="37"/>
      <c r="F288" s="190" t="s">
        <v>453</v>
      </c>
      <c r="G288" s="37"/>
      <c r="H288" s="37"/>
      <c r="I288" s="186"/>
      <c r="J288" s="37"/>
      <c r="K288" s="37"/>
      <c r="L288" s="38"/>
      <c r="M288" s="187"/>
      <c r="N288" s="188"/>
      <c r="O288" s="76"/>
      <c r="P288" s="76"/>
      <c r="Q288" s="76"/>
      <c r="R288" s="76"/>
      <c r="S288" s="76"/>
      <c r="T288" s="7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8" t="s">
        <v>126</v>
      </c>
      <c r="AU288" s="18" t="s">
        <v>83</v>
      </c>
    </row>
    <row r="289" s="13" customFormat="1">
      <c r="A289" s="13"/>
      <c r="B289" s="191"/>
      <c r="C289" s="13"/>
      <c r="D289" s="184" t="s">
        <v>128</v>
      </c>
      <c r="E289" s="192" t="s">
        <v>1</v>
      </c>
      <c r="F289" s="193" t="s">
        <v>454</v>
      </c>
      <c r="G289" s="13"/>
      <c r="H289" s="194">
        <v>15.267</v>
      </c>
      <c r="I289" s="195"/>
      <c r="J289" s="13"/>
      <c r="K289" s="13"/>
      <c r="L289" s="191"/>
      <c r="M289" s="196"/>
      <c r="N289" s="197"/>
      <c r="O289" s="197"/>
      <c r="P289" s="197"/>
      <c r="Q289" s="197"/>
      <c r="R289" s="197"/>
      <c r="S289" s="197"/>
      <c r="T289" s="19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2" t="s">
        <v>128</v>
      </c>
      <c r="AU289" s="192" t="s">
        <v>83</v>
      </c>
      <c r="AV289" s="13" t="s">
        <v>83</v>
      </c>
      <c r="AW289" s="13" t="s">
        <v>30</v>
      </c>
      <c r="AX289" s="13" t="s">
        <v>81</v>
      </c>
      <c r="AY289" s="192" t="s">
        <v>114</v>
      </c>
    </row>
    <row r="290" s="2" customFormat="1" ht="16.5" customHeight="1">
      <c r="A290" s="37"/>
      <c r="B290" s="170"/>
      <c r="C290" s="171" t="s">
        <v>455</v>
      </c>
      <c r="D290" s="171" t="s">
        <v>117</v>
      </c>
      <c r="E290" s="172" t="s">
        <v>456</v>
      </c>
      <c r="F290" s="173" t="s">
        <v>457</v>
      </c>
      <c r="G290" s="174" t="s">
        <v>206</v>
      </c>
      <c r="H290" s="175">
        <v>19.620000000000001</v>
      </c>
      <c r="I290" s="176"/>
      <c r="J290" s="177">
        <f>ROUND(I290*H290,2)</f>
        <v>0</v>
      </c>
      <c r="K290" s="173" t="s">
        <v>121</v>
      </c>
      <c r="L290" s="38"/>
      <c r="M290" s="178" t="s">
        <v>1</v>
      </c>
      <c r="N290" s="179" t="s">
        <v>38</v>
      </c>
      <c r="O290" s="76"/>
      <c r="P290" s="180">
        <f>O290*H290</f>
        <v>0</v>
      </c>
      <c r="Q290" s="180">
        <v>0.0014400000000000001</v>
      </c>
      <c r="R290" s="180">
        <f>Q290*H290</f>
        <v>0.028252800000000002</v>
      </c>
      <c r="S290" s="180">
        <v>0</v>
      </c>
      <c r="T290" s="18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2" t="s">
        <v>122</v>
      </c>
      <c r="AT290" s="182" t="s">
        <v>117</v>
      </c>
      <c r="AU290" s="182" t="s">
        <v>83</v>
      </c>
      <c r="AY290" s="18" t="s">
        <v>114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8" t="s">
        <v>81</v>
      </c>
      <c r="BK290" s="183">
        <f>ROUND(I290*H290,2)</f>
        <v>0</v>
      </c>
      <c r="BL290" s="18" t="s">
        <v>122</v>
      </c>
      <c r="BM290" s="182" t="s">
        <v>458</v>
      </c>
    </row>
    <row r="291" s="2" customFormat="1">
      <c r="A291" s="37"/>
      <c r="B291" s="38"/>
      <c r="C291" s="37"/>
      <c r="D291" s="184" t="s">
        <v>124</v>
      </c>
      <c r="E291" s="37"/>
      <c r="F291" s="185" t="s">
        <v>459</v>
      </c>
      <c r="G291" s="37"/>
      <c r="H291" s="37"/>
      <c r="I291" s="186"/>
      <c r="J291" s="37"/>
      <c r="K291" s="37"/>
      <c r="L291" s="38"/>
      <c r="M291" s="187"/>
      <c r="N291" s="188"/>
      <c r="O291" s="76"/>
      <c r="P291" s="76"/>
      <c r="Q291" s="76"/>
      <c r="R291" s="76"/>
      <c r="S291" s="76"/>
      <c r="T291" s="7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8" t="s">
        <v>124</v>
      </c>
      <c r="AU291" s="18" t="s">
        <v>83</v>
      </c>
    </row>
    <row r="292" s="2" customFormat="1">
      <c r="A292" s="37"/>
      <c r="B292" s="38"/>
      <c r="C292" s="37"/>
      <c r="D292" s="189" t="s">
        <v>126</v>
      </c>
      <c r="E292" s="37"/>
      <c r="F292" s="190" t="s">
        <v>460</v>
      </c>
      <c r="G292" s="37"/>
      <c r="H292" s="37"/>
      <c r="I292" s="186"/>
      <c r="J292" s="37"/>
      <c r="K292" s="37"/>
      <c r="L292" s="38"/>
      <c r="M292" s="187"/>
      <c r="N292" s="188"/>
      <c r="O292" s="76"/>
      <c r="P292" s="76"/>
      <c r="Q292" s="76"/>
      <c r="R292" s="76"/>
      <c r="S292" s="76"/>
      <c r="T292" s="7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8" t="s">
        <v>126</v>
      </c>
      <c r="AU292" s="18" t="s">
        <v>83</v>
      </c>
    </row>
    <row r="293" s="13" customFormat="1">
      <c r="A293" s="13"/>
      <c r="B293" s="191"/>
      <c r="C293" s="13"/>
      <c r="D293" s="184" t="s">
        <v>128</v>
      </c>
      <c r="E293" s="192" t="s">
        <v>1</v>
      </c>
      <c r="F293" s="193" t="s">
        <v>461</v>
      </c>
      <c r="G293" s="13"/>
      <c r="H293" s="194">
        <v>19.620000000000001</v>
      </c>
      <c r="I293" s="195"/>
      <c r="J293" s="13"/>
      <c r="K293" s="13"/>
      <c r="L293" s="191"/>
      <c r="M293" s="196"/>
      <c r="N293" s="197"/>
      <c r="O293" s="197"/>
      <c r="P293" s="197"/>
      <c r="Q293" s="197"/>
      <c r="R293" s="197"/>
      <c r="S293" s="197"/>
      <c r="T293" s="19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2" t="s">
        <v>128</v>
      </c>
      <c r="AU293" s="192" t="s">
        <v>83</v>
      </c>
      <c r="AV293" s="13" t="s">
        <v>83</v>
      </c>
      <c r="AW293" s="13" t="s">
        <v>30</v>
      </c>
      <c r="AX293" s="13" t="s">
        <v>81</v>
      </c>
      <c r="AY293" s="192" t="s">
        <v>114</v>
      </c>
    </row>
    <row r="294" s="2" customFormat="1" ht="16.5" customHeight="1">
      <c r="A294" s="37"/>
      <c r="B294" s="170"/>
      <c r="C294" s="171" t="s">
        <v>462</v>
      </c>
      <c r="D294" s="171" t="s">
        <v>117</v>
      </c>
      <c r="E294" s="172" t="s">
        <v>463</v>
      </c>
      <c r="F294" s="173" t="s">
        <v>464</v>
      </c>
      <c r="G294" s="174" t="s">
        <v>206</v>
      </c>
      <c r="H294" s="175">
        <v>19.620000000000001</v>
      </c>
      <c r="I294" s="176"/>
      <c r="J294" s="177">
        <f>ROUND(I294*H294,2)</f>
        <v>0</v>
      </c>
      <c r="K294" s="173" t="s">
        <v>121</v>
      </c>
      <c r="L294" s="38"/>
      <c r="M294" s="178" t="s">
        <v>1</v>
      </c>
      <c r="N294" s="179" t="s">
        <v>38</v>
      </c>
      <c r="O294" s="76"/>
      <c r="P294" s="180">
        <f>O294*H294</f>
        <v>0</v>
      </c>
      <c r="Q294" s="180">
        <v>4.0000000000000003E-05</v>
      </c>
      <c r="R294" s="180">
        <f>Q294*H294</f>
        <v>0.0007848000000000001</v>
      </c>
      <c r="S294" s="180">
        <v>0</v>
      </c>
      <c r="T294" s="18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2" t="s">
        <v>122</v>
      </c>
      <c r="AT294" s="182" t="s">
        <v>117</v>
      </c>
      <c r="AU294" s="182" t="s">
        <v>83</v>
      </c>
      <c r="AY294" s="18" t="s">
        <v>114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18" t="s">
        <v>81</v>
      </c>
      <c r="BK294" s="183">
        <f>ROUND(I294*H294,2)</f>
        <v>0</v>
      </c>
      <c r="BL294" s="18" t="s">
        <v>122</v>
      </c>
      <c r="BM294" s="182" t="s">
        <v>465</v>
      </c>
    </row>
    <row r="295" s="2" customFormat="1">
      <c r="A295" s="37"/>
      <c r="B295" s="38"/>
      <c r="C295" s="37"/>
      <c r="D295" s="184" t="s">
        <v>124</v>
      </c>
      <c r="E295" s="37"/>
      <c r="F295" s="185" t="s">
        <v>466</v>
      </c>
      <c r="G295" s="37"/>
      <c r="H295" s="37"/>
      <c r="I295" s="186"/>
      <c r="J295" s="37"/>
      <c r="K295" s="37"/>
      <c r="L295" s="38"/>
      <c r="M295" s="187"/>
      <c r="N295" s="188"/>
      <c r="O295" s="76"/>
      <c r="P295" s="76"/>
      <c r="Q295" s="76"/>
      <c r="R295" s="76"/>
      <c r="S295" s="76"/>
      <c r="T295" s="7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8" t="s">
        <v>124</v>
      </c>
      <c r="AU295" s="18" t="s">
        <v>83</v>
      </c>
    </row>
    <row r="296" s="2" customFormat="1">
      <c r="A296" s="37"/>
      <c r="B296" s="38"/>
      <c r="C296" s="37"/>
      <c r="D296" s="189" t="s">
        <v>126</v>
      </c>
      <c r="E296" s="37"/>
      <c r="F296" s="190" t="s">
        <v>467</v>
      </c>
      <c r="G296" s="37"/>
      <c r="H296" s="37"/>
      <c r="I296" s="186"/>
      <c r="J296" s="37"/>
      <c r="K296" s="37"/>
      <c r="L296" s="38"/>
      <c r="M296" s="187"/>
      <c r="N296" s="188"/>
      <c r="O296" s="76"/>
      <c r="P296" s="76"/>
      <c r="Q296" s="76"/>
      <c r="R296" s="76"/>
      <c r="S296" s="76"/>
      <c r="T296" s="7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8" t="s">
        <v>126</v>
      </c>
      <c r="AU296" s="18" t="s">
        <v>83</v>
      </c>
    </row>
    <row r="297" s="2" customFormat="1" ht="24.15" customHeight="1">
      <c r="A297" s="37"/>
      <c r="B297" s="170"/>
      <c r="C297" s="171" t="s">
        <v>468</v>
      </c>
      <c r="D297" s="171" t="s">
        <v>117</v>
      </c>
      <c r="E297" s="172" t="s">
        <v>469</v>
      </c>
      <c r="F297" s="173" t="s">
        <v>470</v>
      </c>
      <c r="G297" s="174" t="s">
        <v>266</v>
      </c>
      <c r="H297" s="175">
        <v>2.4430000000000001</v>
      </c>
      <c r="I297" s="176"/>
      <c r="J297" s="177">
        <f>ROUND(I297*H297,2)</f>
        <v>0</v>
      </c>
      <c r="K297" s="173" t="s">
        <v>121</v>
      </c>
      <c r="L297" s="38"/>
      <c r="M297" s="178" t="s">
        <v>1</v>
      </c>
      <c r="N297" s="179" t="s">
        <v>38</v>
      </c>
      <c r="O297" s="76"/>
      <c r="P297" s="180">
        <f>O297*H297</f>
        <v>0</v>
      </c>
      <c r="Q297" s="180">
        <v>1.0383</v>
      </c>
      <c r="R297" s="180">
        <f>Q297*H297</f>
        <v>2.5365669</v>
      </c>
      <c r="S297" s="180">
        <v>0</v>
      </c>
      <c r="T297" s="18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2" t="s">
        <v>122</v>
      </c>
      <c r="AT297" s="182" t="s">
        <v>117</v>
      </c>
      <c r="AU297" s="182" t="s">
        <v>83</v>
      </c>
      <c r="AY297" s="18" t="s">
        <v>114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8" t="s">
        <v>81</v>
      </c>
      <c r="BK297" s="183">
        <f>ROUND(I297*H297,2)</f>
        <v>0</v>
      </c>
      <c r="BL297" s="18" t="s">
        <v>122</v>
      </c>
      <c r="BM297" s="182" t="s">
        <v>471</v>
      </c>
    </row>
    <row r="298" s="2" customFormat="1">
      <c r="A298" s="37"/>
      <c r="B298" s="38"/>
      <c r="C298" s="37"/>
      <c r="D298" s="184" t="s">
        <v>124</v>
      </c>
      <c r="E298" s="37"/>
      <c r="F298" s="185" t="s">
        <v>472</v>
      </c>
      <c r="G298" s="37"/>
      <c r="H298" s="37"/>
      <c r="I298" s="186"/>
      <c r="J298" s="37"/>
      <c r="K298" s="37"/>
      <c r="L298" s="38"/>
      <c r="M298" s="187"/>
      <c r="N298" s="188"/>
      <c r="O298" s="76"/>
      <c r="P298" s="76"/>
      <c r="Q298" s="76"/>
      <c r="R298" s="76"/>
      <c r="S298" s="76"/>
      <c r="T298" s="7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8" t="s">
        <v>124</v>
      </c>
      <c r="AU298" s="18" t="s">
        <v>83</v>
      </c>
    </row>
    <row r="299" s="2" customFormat="1">
      <c r="A299" s="37"/>
      <c r="B299" s="38"/>
      <c r="C299" s="37"/>
      <c r="D299" s="189" t="s">
        <v>126</v>
      </c>
      <c r="E299" s="37"/>
      <c r="F299" s="190" t="s">
        <v>473</v>
      </c>
      <c r="G299" s="37"/>
      <c r="H299" s="37"/>
      <c r="I299" s="186"/>
      <c r="J299" s="37"/>
      <c r="K299" s="37"/>
      <c r="L299" s="38"/>
      <c r="M299" s="187"/>
      <c r="N299" s="188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126</v>
      </c>
      <c r="AU299" s="18" t="s">
        <v>83</v>
      </c>
    </row>
    <row r="300" s="13" customFormat="1">
      <c r="A300" s="13"/>
      <c r="B300" s="191"/>
      <c r="C300" s="13"/>
      <c r="D300" s="184" t="s">
        <v>128</v>
      </c>
      <c r="E300" s="192" t="s">
        <v>1</v>
      </c>
      <c r="F300" s="193" t="s">
        <v>474</v>
      </c>
      <c r="G300" s="13"/>
      <c r="H300" s="194">
        <v>2.4430000000000001</v>
      </c>
      <c r="I300" s="195"/>
      <c r="J300" s="13"/>
      <c r="K300" s="13"/>
      <c r="L300" s="191"/>
      <c r="M300" s="196"/>
      <c r="N300" s="197"/>
      <c r="O300" s="197"/>
      <c r="P300" s="197"/>
      <c r="Q300" s="197"/>
      <c r="R300" s="197"/>
      <c r="S300" s="197"/>
      <c r="T300" s="19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2" t="s">
        <v>128</v>
      </c>
      <c r="AU300" s="192" t="s">
        <v>83</v>
      </c>
      <c r="AV300" s="13" t="s">
        <v>83</v>
      </c>
      <c r="AW300" s="13" t="s">
        <v>30</v>
      </c>
      <c r="AX300" s="13" t="s">
        <v>81</v>
      </c>
      <c r="AY300" s="192" t="s">
        <v>114</v>
      </c>
    </row>
    <row r="301" s="12" customFormat="1" ht="22.8" customHeight="1">
      <c r="A301" s="12"/>
      <c r="B301" s="157"/>
      <c r="C301" s="12"/>
      <c r="D301" s="158" t="s">
        <v>72</v>
      </c>
      <c r="E301" s="168" t="s">
        <v>136</v>
      </c>
      <c r="F301" s="168" t="s">
        <v>475</v>
      </c>
      <c r="G301" s="12"/>
      <c r="H301" s="12"/>
      <c r="I301" s="160"/>
      <c r="J301" s="169">
        <f>BK301</f>
        <v>0</v>
      </c>
      <c r="K301" s="12"/>
      <c r="L301" s="157"/>
      <c r="M301" s="162"/>
      <c r="N301" s="163"/>
      <c r="O301" s="163"/>
      <c r="P301" s="164">
        <f>SUM(P302:P367)</f>
        <v>0</v>
      </c>
      <c r="Q301" s="163"/>
      <c r="R301" s="164">
        <f>SUM(R302:R367)</f>
        <v>40.424341040000009</v>
      </c>
      <c r="S301" s="163"/>
      <c r="T301" s="165">
        <f>SUM(T302:T367)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58" t="s">
        <v>81</v>
      </c>
      <c r="AT301" s="166" t="s">
        <v>72</v>
      </c>
      <c r="AU301" s="166" t="s">
        <v>81</v>
      </c>
      <c r="AY301" s="158" t="s">
        <v>114</v>
      </c>
      <c r="BK301" s="167">
        <f>SUM(BK302:BK367)</f>
        <v>0</v>
      </c>
    </row>
    <row r="302" s="2" customFormat="1" ht="24.15" customHeight="1">
      <c r="A302" s="37"/>
      <c r="B302" s="170"/>
      <c r="C302" s="171" t="s">
        <v>476</v>
      </c>
      <c r="D302" s="171" t="s">
        <v>117</v>
      </c>
      <c r="E302" s="172" t="s">
        <v>477</v>
      </c>
      <c r="F302" s="173" t="s">
        <v>478</v>
      </c>
      <c r="G302" s="174" t="s">
        <v>120</v>
      </c>
      <c r="H302" s="175">
        <v>18</v>
      </c>
      <c r="I302" s="176"/>
      <c r="J302" s="177">
        <f>ROUND(I302*H302,2)</f>
        <v>0</v>
      </c>
      <c r="K302" s="173" t="s">
        <v>121</v>
      </c>
      <c r="L302" s="38"/>
      <c r="M302" s="178" t="s">
        <v>1</v>
      </c>
      <c r="N302" s="179" t="s">
        <v>38</v>
      </c>
      <c r="O302" s="76"/>
      <c r="P302" s="180">
        <f>O302*H302</f>
        <v>0</v>
      </c>
      <c r="Q302" s="180">
        <v>0.00033</v>
      </c>
      <c r="R302" s="180">
        <f>Q302*H302</f>
        <v>0.00594</v>
      </c>
      <c r="S302" s="180">
        <v>0</v>
      </c>
      <c r="T302" s="18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2" t="s">
        <v>122</v>
      </c>
      <c r="AT302" s="182" t="s">
        <v>117</v>
      </c>
      <c r="AU302" s="182" t="s">
        <v>83</v>
      </c>
      <c r="AY302" s="18" t="s">
        <v>114</v>
      </c>
      <c r="BE302" s="183">
        <f>IF(N302="základní",J302,0)</f>
        <v>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18" t="s">
        <v>81</v>
      </c>
      <c r="BK302" s="183">
        <f>ROUND(I302*H302,2)</f>
        <v>0</v>
      </c>
      <c r="BL302" s="18" t="s">
        <v>122</v>
      </c>
      <c r="BM302" s="182" t="s">
        <v>479</v>
      </c>
    </row>
    <row r="303" s="2" customFormat="1">
      <c r="A303" s="37"/>
      <c r="B303" s="38"/>
      <c r="C303" s="37"/>
      <c r="D303" s="184" t="s">
        <v>124</v>
      </c>
      <c r="E303" s="37"/>
      <c r="F303" s="185" t="s">
        <v>478</v>
      </c>
      <c r="G303" s="37"/>
      <c r="H303" s="37"/>
      <c r="I303" s="186"/>
      <c r="J303" s="37"/>
      <c r="K303" s="37"/>
      <c r="L303" s="38"/>
      <c r="M303" s="187"/>
      <c r="N303" s="188"/>
      <c r="O303" s="76"/>
      <c r="P303" s="76"/>
      <c r="Q303" s="76"/>
      <c r="R303" s="76"/>
      <c r="S303" s="76"/>
      <c r="T303" s="7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8" t="s">
        <v>124</v>
      </c>
      <c r="AU303" s="18" t="s">
        <v>83</v>
      </c>
    </row>
    <row r="304" s="2" customFormat="1">
      <c r="A304" s="37"/>
      <c r="B304" s="38"/>
      <c r="C304" s="37"/>
      <c r="D304" s="189" t="s">
        <v>126</v>
      </c>
      <c r="E304" s="37"/>
      <c r="F304" s="190" t="s">
        <v>480</v>
      </c>
      <c r="G304" s="37"/>
      <c r="H304" s="37"/>
      <c r="I304" s="186"/>
      <c r="J304" s="37"/>
      <c r="K304" s="37"/>
      <c r="L304" s="38"/>
      <c r="M304" s="187"/>
      <c r="N304" s="188"/>
      <c r="O304" s="76"/>
      <c r="P304" s="76"/>
      <c r="Q304" s="76"/>
      <c r="R304" s="76"/>
      <c r="S304" s="76"/>
      <c r="T304" s="7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8" t="s">
        <v>126</v>
      </c>
      <c r="AU304" s="18" t="s">
        <v>83</v>
      </c>
    </row>
    <row r="305" s="13" customFormat="1">
      <c r="A305" s="13"/>
      <c r="B305" s="191"/>
      <c r="C305" s="13"/>
      <c r="D305" s="184" t="s">
        <v>128</v>
      </c>
      <c r="E305" s="192" t="s">
        <v>1</v>
      </c>
      <c r="F305" s="193" t="s">
        <v>481</v>
      </c>
      <c r="G305" s="13"/>
      <c r="H305" s="194">
        <v>18</v>
      </c>
      <c r="I305" s="195"/>
      <c r="J305" s="13"/>
      <c r="K305" s="13"/>
      <c r="L305" s="191"/>
      <c r="M305" s="196"/>
      <c r="N305" s="197"/>
      <c r="O305" s="197"/>
      <c r="P305" s="197"/>
      <c r="Q305" s="197"/>
      <c r="R305" s="197"/>
      <c r="S305" s="197"/>
      <c r="T305" s="19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2" t="s">
        <v>128</v>
      </c>
      <c r="AU305" s="192" t="s">
        <v>83</v>
      </c>
      <c r="AV305" s="13" t="s">
        <v>83</v>
      </c>
      <c r="AW305" s="13" t="s">
        <v>30</v>
      </c>
      <c r="AX305" s="13" t="s">
        <v>81</v>
      </c>
      <c r="AY305" s="192" t="s">
        <v>114</v>
      </c>
    </row>
    <row r="306" s="2" customFormat="1" ht="16.5" customHeight="1">
      <c r="A306" s="37"/>
      <c r="B306" s="170"/>
      <c r="C306" s="210" t="s">
        <v>482</v>
      </c>
      <c r="D306" s="210" t="s">
        <v>263</v>
      </c>
      <c r="E306" s="211" t="s">
        <v>483</v>
      </c>
      <c r="F306" s="212" t="s">
        <v>484</v>
      </c>
      <c r="G306" s="213" t="s">
        <v>120</v>
      </c>
      <c r="H306" s="214">
        <v>18</v>
      </c>
      <c r="I306" s="215"/>
      <c r="J306" s="216">
        <f>ROUND(I306*H306,2)</f>
        <v>0</v>
      </c>
      <c r="K306" s="212" t="s">
        <v>121</v>
      </c>
      <c r="L306" s="217"/>
      <c r="M306" s="218" t="s">
        <v>1</v>
      </c>
      <c r="N306" s="219" t="s">
        <v>38</v>
      </c>
      <c r="O306" s="76"/>
      <c r="P306" s="180">
        <f>O306*H306</f>
        <v>0</v>
      </c>
      <c r="Q306" s="180">
        <v>0.0016999999999999999</v>
      </c>
      <c r="R306" s="180">
        <f>Q306*H306</f>
        <v>0.030599999999999999</v>
      </c>
      <c r="S306" s="180">
        <v>0</v>
      </c>
      <c r="T306" s="18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2" t="s">
        <v>169</v>
      </c>
      <c r="AT306" s="182" t="s">
        <v>263</v>
      </c>
      <c r="AU306" s="182" t="s">
        <v>83</v>
      </c>
      <c r="AY306" s="18" t="s">
        <v>114</v>
      </c>
      <c r="BE306" s="183">
        <f>IF(N306="základní",J306,0)</f>
        <v>0</v>
      </c>
      <c r="BF306" s="183">
        <f>IF(N306="snížená",J306,0)</f>
        <v>0</v>
      </c>
      <c r="BG306" s="183">
        <f>IF(N306="zákl. přenesená",J306,0)</f>
        <v>0</v>
      </c>
      <c r="BH306" s="183">
        <f>IF(N306="sníž. přenesená",J306,0)</f>
        <v>0</v>
      </c>
      <c r="BI306" s="183">
        <f>IF(N306="nulová",J306,0)</f>
        <v>0</v>
      </c>
      <c r="BJ306" s="18" t="s">
        <v>81</v>
      </c>
      <c r="BK306" s="183">
        <f>ROUND(I306*H306,2)</f>
        <v>0</v>
      </c>
      <c r="BL306" s="18" t="s">
        <v>122</v>
      </c>
      <c r="BM306" s="182" t="s">
        <v>485</v>
      </c>
    </row>
    <row r="307" s="2" customFormat="1">
      <c r="A307" s="37"/>
      <c r="B307" s="38"/>
      <c r="C307" s="37"/>
      <c r="D307" s="184" t="s">
        <v>124</v>
      </c>
      <c r="E307" s="37"/>
      <c r="F307" s="185" t="s">
        <v>484</v>
      </c>
      <c r="G307" s="37"/>
      <c r="H307" s="37"/>
      <c r="I307" s="186"/>
      <c r="J307" s="37"/>
      <c r="K307" s="37"/>
      <c r="L307" s="38"/>
      <c r="M307" s="187"/>
      <c r="N307" s="188"/>
      <c r="O307" s="76"/>
      <c r="P307" s="76"/>
      <c r="Q307" s="76"/>
      <c r="R307" s="76"/>
      <c r="S307" s="76"/>
      <c r="T307" s="7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8" t="s">
        <v>124</v>
      </c>
      <c r="AU307" s="18" t="s">
        <v>83</v>
      </c>
    </row>
    <row r="308" s="2" customFormat="1" ht="16.5" customHeight="1">
      <c r="A308" s="37"/>
      <c r="B308" s="170"/>
      <c r="C308" s="171" t="s">
        <v>486</v>
      </c>
      <c r="D308" s="171" t="s">
        <v>117</v>
      </c>
      <c r="E308" s="172" t="s">
        <v>487</v>
      </c>
      <c r="F308" s="173" t="s">
        <v>488</v>
      </c>
      <c r="G308" s="174" t="s">
        <v>251</v>
      </c>
      <c r="H308" s="175">
        <v>4.5439999999999996</v>
      </c>
      <c r="I308" s="176"/>
      <c r="J308" s="177">
        <f>ROUND(I308*H308,2)</f>
        <v>0</v>
      </c>
      <c r="K308" s="173" t="s">
        <v>121</v>
      </c>
      <c r="L308" s="38"/>
      <c r="M308" s="178" t="s">
        <v>1</v>
      </c>
      <c r="N308" s="179" t="s">
        <v>38</v>
      </c>
      <c r="O308" s="76"/>
      <c r="P308" s="180">
        <f>O308*H308</f>
        <v>0</v>
      </c>
      <c r="Q308" s="180">
        <v>0</v>
      </c>
      <c r="R308" s="180">
        <f>Q308*H308</f>
        <v>0</v>
      </c>
      <c r="S308" s="180">
        <v>0</v>
      </c>
      <c r="T308" s="18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2" t="s">
        <v>122</v>
      </c>
      <c r="AT308" s="182" t="s">
        <v>117</v>
      </c>
      <c r="AU308" s="182" t="s">
        <v>83</v>
      </c>
      <c r="AY308" s="18" t="s">
        <v>114</v>
      </c>
      <c r="BE308" s="183">
        <f>IF(N308="základní",J308,0)</f>
        <v>0</v>
      </c>
      <c r="BF308" s="183">
        <f>IF(N308="snížená",J308,0)</f>
        <v>0</v>
      </c>
      <c r="BG308" s="183">
        <f>IF(N308="zákl. přenesená",J308,0)</f>
        <v>0</v>
      </c>
      <c r="BH308" s="183">
        <f>IF(N308="sníž. přenesená",J308,0)</f>
        <v>0</v>
      </c>
      <c r="BI308" s="183">
        <f>IF(N308="nulová",J308,0)</f>
        <v>0</v>
      </c>
      <c r="BJ308" s="18" t="s">
        <v>81</v>
      </c>
      <c r="BK308" s="183">
        <f>ROUND(I308*H308,2)</f>
        <v>0</v>
      </c>
      <c r="BL308" s="18" t="s">
        <v>122</v>
      </c>
      <c r="BM308" s="182" t="s">
        <v>489</v>
      </c>
    </row>
    <row r="309" s="2" customFormat="1">
      <c r="A309" s="37"/>
      <c r="B309" s="38"/>
      <c r="C309" s="37"/>
      <c r="D309" s="184" t="s">
        <v>124</v>
      </c>
      <c r="E309" s="37"/>
      <c r="F309" s="185" t="s">
        <v>490</v>
      </c>
      <c r="G309" s="37"/>
      <c r="H309" s="37"/>
      <c r="I309" s="186"/>
      <c r="J309" s="37"/>
      <c r="K309" s="37"/>
      <c r="L309" s="38"/>
      <c r="M309" s="187"/>
      <c r="N309" s="188"/>
      <c r="O309" s="76"/>
      <c r="P309" s="76"/>
      <c r="Q309" s="76"/>
      <c r="R309" s="76"/>
      <c r="S309" s="76"/>
      <c r="T309" s="7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8" t="s">
        <v>124</v>
      </c>
      <c r="AU309" s="18" t="s">
        <v>83</v>
      </c>
    </row>
    <row r="310" s="2" customFormat="1">
      <c r="A310" s="37"/>
      <c r="B310" s="38"/>
      <c r="C310" s="37"/>
      <c r="D310" s="189" t="s">
        <v>126</v>
      </c>
      <c r="E310" s="37"/>
      <c r="F310" s="190" t="s">
        <v>491</v>
      </c>
      <c r="G310" s="37"/>
      <c r="H310" s="37"/>
      <c r="I310" s="186"/>
      <c r="J310" s="37"/>
      <c r="K310" s="37"/>
      <c r="L310" s="38"/>
      <c r="M310" s="187"/>
      <c r="N310" s="188"/>
      <c r="O310" s="76"/>
      <c r="P310" s="76"/>
      <c r="Q310" s="76"/>
      <c r="R310" s="76"/>
      <c r="S310" s="76"/>
      <c r="T310" s="7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8" t="s">
        <v>126</v>
      </c>
      <c r="AU310" s="18" t="s">
        <v>83</v>
      </c>
    </row>
    <row r="311" s="13" customFormat="1">
      <c r="A311" s="13"/>
      <c r="B311" s="191"/>
      <c r="C311" s="13"/>
      <c r="D311" s="184" t="s">
        <v>128</v>
      </c>
      <c r="E311" s="192" t="s">
        <v>1</v>
      </c>
      <c r="F311" s="193" t="s">
        <v>492</v>
      </c>
      <c r="G311" s="13"/>
      <c r="H311" s="194">
        <v>4.5439999999999996</v>
      </c>
      <c r="I311" s="195"/>
      <c r="J311" s="13"/>
      <c r="K311" s="13"/>
      <c r="L311" s="191"/>
      <c r="M311" s="196"/>
      <c r="N311" s="197"/>
      <c r="O311" s="197"/>
      <c r="P311" s="197"/>
      <c r="Q311" s="197"/>
      <c r="R311" s="197"/>
      <c r="S311" s="197"/>
      <c r="T311" s="19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2" t="s">
        <v>128</v>
      </c>
      <c r="AU311" s="192" t="s">
        <v>83</v>
      </c>
      <c r="AV311" s="13" t="s">
        <v>83</v>
      </c>
      <c r="AW311" s="13" t="s">
        <v>30</v>
      </c>
      <c r="AX311" s="13" t="s">
        <v>81</v>
      </c>
      <c r="AY311" s="192" t="s">
        <v>114</v>
      </c>
    </row>
    <row r="312" s="2" customFormat="1" ht="16.5" customHeight="1">
      <c r="A312" s="37"/>
      <c r="B312" s="170"/>
      <c r="C312" s="171" t="s">
        <v>493</v>
      </c>
      <c r="D312" s="171" t="s">
        <v>117</v>
      </c>
      <c r="E312" s="172" t="s">
        <v>494</v>
      </c>
      <c r="F312" s="173" t="s">
        <v>495</v>
      </c>
      <c r="G312" s="174" t="s">
        <v>206</v>
      </c>
      <c r="H312" s="175">
        <v>19.238</v>
      </c>
      <c r="I312" s="176"/>
      <c r="J312" s="177">
        <f>ROUND(I312*H312,2)</f>
        <v>0</v>
      </c>
      <c r="K312" s="173" t="s">
        <v>121</v>
      </c>
      <c r="L312" s="38"/>
      <c r="M312" s="178" t="s">
        <v>1</v>
      </c>
      <c r="N312" s="179" t="s">
        <v>38</v>
      </c>
      <c r="O312" s="76"/>
      <c r="P312" s="180">
        <f>O312*H312</f>
        <v>0</v>
      </c>
      <c r="Q312" s="180">
        <v>0.041739999999999999</v>
      </c>
      <c r="R312" s="180">
        <f>Q312*H312</f>
        <v>0.80299411999999992</v>
      </c>
      <c r="S312" s="180">
        <v>0</v>
      </c>
      <c r="T312" s="18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2" t="s">
        <v>122</v>
      </c>
      <c r="AT312" s="182" t="s">
        <v>117</v>
      </c>
      <c r="AU312" s="182" t="s">
        <v>83</v>
      </c>
      <c r="AY312" s="18" t="s">
        <v>114</v>
      </c>
      <c r="BE312" s="183">
        <f>IF(N312="základní",J312,0)</f>
        <v>0</v>
      </c>
      <c r="BF312" s="183">
        <f>IF(N312="snížená",J312,0)</f>
        <v>0</v>
      </c>
      <c r="BG312" s="183">
        <f>IF(N312="zákl. přenesená",J312,0)</f>
        <v>0</v>
      </c>
      <c r="BH312" s="183">
        <f>IF(N312="sníž. přenesená",J312,0)</f>
        <v>0</v>
      </c>
      <c r="BI312" s="183">
        <f>IF(N312="nulová",J312,0)</f>
        <v>0</v>
      </c>
      <c r="BJ312" s="18" t="s">
        <v>81</v>
      </c>
      <c r="BK312" s="183">
        <f>ROUND(I312*H312,2)</f>
        <v>0</v>
      </c>
      <c r="BL312" s="18" t="s">
        <v>122</v>
      </c>
      <c r="BM312" s="182" t="s">
        <v>496</v>
      </c>
    </row>
    <row r="313" s="2" customFormat="1">
      <c r="A313" s="37"/>
      <c r="B313" s="38"/>
      <c r="C313" s="37"/>
      <c r="D313" s="184" t="s">
        <v>124</v>
      </c>
      <c r="E313" s="37"/>
      <c r="F313" s="185" t="s">
        <v>497</v>
      </c>
      <c r="G313" s="37"/>
      <c r="H313" s="37"/>
      <c r="I313" s="186"/>
      <c r="J313" s="37"/>
      <c r="K313" s="37"/>
      <c r="L313" s="38"/>
      <c r="M313" s="187"/>
      <c r="N313" s="188"/>
      <c r="O313" s="76"/>
      <c r="P313" s="76"/>
      <c r="Q313" s="76"/>
      <c r="R313" s="76"/>
      <c r="S313" s="76"/>
      <c r="T313" s="7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8" t="s">
        <v>124</v>
      </c>
      <c r="AU313" s="18" t="s">
        <v>83</v>
      </c>
    </row>
    <row r="314" s="2" customFormat="1">
      <c r="A314" s="37"/>
      <c r="B314" s="38"/>
      <c r="C314" s="37"/>
      <c r="D314" s="189" t="s">
        <v>126</v>
      </c>
      <c r="E314" s="37"/>
      <c r="F314" s="190" t="s">
        <v>498</v>
      </c>
      <c r="G314" s="37"/>
      <c r="H314" s="37"/>
      <c r="I314" s="186"/>
      <c r="J314" s="37"/>
      <c r="K314" s="37"/>
      <c r="L314" s="38"/>
      <c r="M314" s="187"/>
      <c r="N314" s="188"/>
      <c r="O314" s="76"/>
      <c r="P314" s="76"/>
      <c r="Q314" s="76"/>
      <c r="R314" s="76"/>
      <c r="S314" s="76"/>
      <c r="T314" s="7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8" t="s">
        <v>126</v>
      </c>
      <c r="AU314" s="18" t="s">
        <v>83</v>
      </c>
    </row>
    <row r="315" s="13" customFormat="1">
      <c r="A315" s="13"/>
      <c r="B315" s="191"/>
      <c r="C315" s="13"/>
      <c r="D315" s="184" t="s">
        <v>128</v>
      </c>
      <c r="E315" s="192" t="s">
        <v>1</v>
      </c>
      <c r="F315" s="193" t="s">
        <v>499</v>
      </c>
      <c r="G315" s="13"/>
      <c r="H315" s="194">
        <v>19.238</v>
      </c>
      <c r="I315" s="195"/>
      <c r="J315" s="13"/>
      <c r="K315" s="13"/>
      <c r="L315" s="191"/>
      <c r="M315" s="196"/>
      <c r="N315" s="197"/>
      <c r="O315" s="197"/>
      <c r="P315" s="197"/>
      <c r="Q315" s="197"/>
      <c r="R315" s="197"/>
      <c r="S315" s="197"/>
      <c r="T315" s="19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2" t="s">
        <v>128</v>
      </c>
      <c r="AU315" s="192" t="s">
        <v>83</v>
      </c>
      <c r="AV315" s="13" t="s">
        <v>83</v>
      </c>
      <c r="AW315" s="13" t="s">
        <v>30</v>
      </c>
      <c r="AX315" s="13" t="s">
        <v>81</v>
      </c>
      <c r="AY315" s="192" t="s">
        <v>114</v>
      </c>
    </row>
    <row r="316" s="2" customFormat="1" ht="16.5" customHeight="1">
      <c r="A316" s="37"/>
      <c r="B316" s="170"/>
      <c r="C316" s="171" t="s">
        <v>500</v>
      </c>
      <c r="D316" s="171" t="s">
        <v>117</v>
      </c>
      <c r="E316" s="172" t="s">
        <v>501</v>
      </c>
      <c r="F316" s="173" t="s">
        <v>502</v>
      </c>
      <c r="G316" s="174" t="s">
        <v>206</v>
      </c>
      <c r="H316" s="175">
        <v>19.238</v>
      </c>
      <c r="I316" s="176"/>
      <c r="J316" s="177">
        <f>ROUND(I316*H316,2)</f>
        <v>0</v>
      </c>
      <c r="K316" s="173" t="s">
        <v>121</v>
      </c>
      <c r="L316" s="38"/>
      <c r="M316" s="178" t="s">
        <v>1</v>
      </c>
      <c r="N316" s="179" t="s">
        <v>38</v>
      </c>
      <c r="O316" s="76"/>
      <c r="P316" s="180">
        <f>O316*H316</f>
        <v>0</v>
      </c>
      <c r="Q316" s="180">
        <v>2.0000000000000002E-05</v>
      </c>
      <c r="R316" s="180">
        <f>Q316*H316</f>
        <v>0.00038476</v>
      </c>
      <c r="S316" s="180">
        <v>0</v>
      </c>
      <c r="T316" s="181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2" t="s">
        <v>122</v>
      </c>
      <c r="AT316" s="182" t="s">
        <v>117</v>
      </c>
      <c r="AU316" s="182" t="s">
        <v>83</v>
      </c>
      <c r="AY316" s="18" t="s">
        <v>114</v>
      </c>
      <c r="BE316" s="183">
        <f>IF(N316="základní",J316,0)</f>
        <v>0</v>
      </c>
      <c r="BF316" s="183">
        <f>IF(N316="snížená",J316,0)</f>
        <v>0</v>
      </c>
      <c r="BG316" s="183">
        <f>IF(N316="zákl. přenesená",J316,0)</f>
        <v>0</v>
      </c>
      <c r="BH316" s="183">
        <f>IF(N316="sníž. přenesená",J316,0)</f>
        <v>0</v>
      </c>
      <c r="BI316" s="183">
        <f>IF(N316="nulová",J316,0)</f>
        <v>0</v>
      </c>
      <c r="BJ316" s="18" t="s">
        <v>81</v>
      </c>
      <c r="BK316" s="183">
        <f>ROUND(I316*H316,2)</f>
        <v>0</v>
      </c>
      <c r="BL316" s="18" t="s">
        <v>122</v>
      </c>
      <c r="BM316" s="182" t="s">
        <v>503</v>
      </c>
    </row>
    <row r="317" s="2" customFormat="1">
      <c r="A317" s="37"/>
      <c r="B317" s="38"/>
      <c r="C317" s="37"/>
      <c r="D317" s="184" t="s">
        <v>124</v>
      </c>
      <c r="E317" s="37"/>
      <c r="F317" s="185" t="s">
        <v>504</v>
      </c>
      <c r="G317" s="37"/>
      <c r="H317" s="37"/>
      <c r="I317" s="186"/>
      <c r="J317" s="37"/>
      <c r="K317" s="37"/>
      <c r="L317" s="38"/>
      <c r="M317" s="187"/>
      <c r="N317" s="188"/>
      <c r="O317" s="76"/>
      <c r="P317" s="76"/>
      <c r="Q317" s="76"/>
      <c r="R317" s="76"/>
      <c r="S317" s="76"/>
      <c r="T317" s="7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124</v>
      </c>
      <c r="AU317" s="18" t="s">
        <v>83</v>
      </c>
    </row>
    <row r="318" s="2" customFormat="1">
      <c r="A318" s="37"/>
      <c r="B318" s="38"/>
      <c r="C318" s="37"/>
      <c r="D318" s="189" t="s">
        <v>126</v>
      </c>
      <c r="E318" s="37"/>
      <c r="F318" s="190" t="s">
        <v>505</v>
      </c>
      <c r="G318" s="37"/>
      <c r="H318" s="37"/>
      <c r="I318" s="186"/>
      <c r="J318" s="37"/>
      <c r="K318" s="37"/>
      <c r="L318" s="38"/>
      <c r="M318" s="187"/>
      <c r="N318" s="188"/>
      <c r="O318" s="76"/>
      <c r="P318" s="76"/>
      <c r="Q318" s="76"/>
      <c r="R318" s="76"/>
      <c r="S318" s="76"/>
      <c r="T318" s="7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8" t="s">
        <v>126</v>
      </c>
      <c r="AU318" s="18" t="s">
        <v>83</v>
      </c>
    </row>
    <row r="319" s="2" customFormat="1" ht="16.5" customHeight="1">
      <c r="A319" s="37"/>
      <c r="B319" s="170"/>
      <c r="C319" s="171" t="s">
        <v>506</v>
      </c>
      <c r="D319" s="171" t="s">
        <v>117</v>
      </c>
      <c r="E319" s="172" t="s">
        <v>507</v>
      </c>
      <c r="F319" s="173" t="s">
        <v>508</v>
      </c>
      <c r="G319" s="174" t="s">
        <v>266</v>
      </c>
      <c r="H319" s="175">
        <v>0.81799999999999995</v>
      </c>
      <c r="I319" s="176"/>
      <c r="J319" s="177">
        <f>ROUND(I319*H319,2)</f>
        <v>0</v>
      </c>
      <c r="K319" s="173" t="s">
        <v>121</v>
      </c>
      <c r="L319" s="38"/>
      <c r="M319" s="178" t="s">
        <v>1</v>
      </c>
      <c r="N319" s="179" t="s">
        <v>38</v>
      </c>
      <c r="O319" s="76"/>
      <c r="P319" s="180">
        <f>O319*H319</f>
        <v>0</v>
      </c>
      <c r="Q319" s="180">
        <v>1.04877</v>
      </c>
      <c r="R319" s="180">
        <f>Q319*H319</f>
        <v>0.8578938599999999</v>
      </c>
      <c r="S319" s="180">
        <v>0</v>
      </c>
      <c r="T319" s="18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2" t="s">
        <v>122</v>
      </c>
      <c r="AT319" s="182" t="s">
        <v>117</v>
      </c>
      <c r="AU319" s="182" t="s">
        <v>83</v>
      </c>
      <c r="AY319" s="18" t="s">
        <v>114</v>
      </c>
      <c r="BE319" s="183">
        <f>IF(N319="základní",J319,0)</f>
        <v>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18" t="s">
        <v>81</v>
      </c>
      <c r="BK319" s="183">
        <f>ROUND(I319*H319,2)</f>
        <v>0</v>
      </c>
      <c r="BL319" s="18" t="s">
        <v>122</v>
      </c>
      <c r="BM319" s="182" t="s">
        <v>509</v>
      </c>
    </row>
    <row r="320" s="2" customFormat="1">
      <c r="A320" s="37"/>
      <c r="B320" s="38"/>
      <c r="C320" s="37"/>
      <c r="D320" s="184" t="s">
        <v>124</v>
      </c>
      <c r="E320" s="37"/>
      <c r="F320" s="185" t="s">
        <v>510</v>
      </c>
      <c r="G320" s="37"/>
      <c r="H320" s="37"/>
      <c r="I320" s="186"/>
      <c r="J320" s="37"/>
      <c r="K320" s="37"/>
      <c r="L320" s="38"/>
      <c r="M320" s="187"/>
      <c r="N320" s="188"/>
      <c r="O320" s="76"/>
      <c r="P320" s="76"/>
      <c r="Q320" s="76"/>
      <c r="R320" s="76"/>
      <c r="S320" s="76"/>
      <c r="T320" s="7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8" t="s">
        <v>124</v>
      </c>
      <c r="AU320" s="18" t="s">
        <v>83</v>
      </c>
    </row>
    <row r="321" s="2" customFormat="1">
      <c r="A321" s="37"/>
      <c r="B321" s="38"/>
      <c r="C321" s="37"/>
      <c r="D321" s="189" t="s">
        <v>126</v>
      </c>
      <c r="E321" s="37"/>
      <c r="F321" s="190" t="s">
        <v>511</v>
      </c>
      <c r="G321" s="37"/>
      <c r="H321" s="37"/>
      <c r="I321" s="186"/>
      <c r="J321" s="37"/>
      <c r="K321" s="37"/>
      <c r="L321" s="38"/>
      <c r="M321" s="187"/>
      <c r="N321" s="188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126</v>
      </c>
      <c r="AU321" s="18" t="s">
        <v>83</v>
      </c>
    </row>
    <row r="322" s="13" customFormat="1">
      <c r="A322" s="13"/>
      <c r="B322" s="191"/>
      <c r="C322" s="13"/>
      <c r="D322" s="184" t="s">
        <v>128</v>
      </c>
      <c r="E322" s="192" t="s">
        <v>1</v>
      </c>
      <c r="F322" s="193" t="s">
        <v>512</v>
      </c>
      <c r="G322" s="13"/>
      <c r="H322" s="194">
        <v>0.81799999999999995</v>
      </c>
      <c r="I322" s="195"/>
      <c r="J322" s="13"/>
      <c r="K322" s="13"/>
      <c r="L322" s="191"/>
      <c r="M322" s="196"/>
      <c r="N322" s="197"/>
      <c r="O322" s="197"/>
      <c r="P322" s="197"/>
      <c r="Q322" s="197"/>
      <c r="R322" s="197"/>
      <c r="S322" s="197"/>
      <c r="T322" s="19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2" t="s">
        <v>128</v>
      </c>
      <c r="AU322" s="192" t="s">
        <v>83</v>
      </c>
      <c r="AV322" s="13" t="s">
        <v>83</v>
      </c>
      <c r="AW322" s="13" t="s">
        <v>30</v>
      </c>
      <c r="AX322" s="13" t="s">
        <v>81</v>
      </c>
      <c r="AY322" s="192" t="s">
        <v>114</v>
      </c>
    </row>
    <row r="323" s="2" customFormat="1" ht="33" customHeight="1">
      <c r="A323" s="37"/>
      <c r="B323" s="170"/>
      <c r="C323" s="171" t="s">
        <v>513</v>
      </c>
      <c r="D323" s="171" t="s">
        <v>117</v>
      </c>
      <c r="E323" s="172" t="s">
        <v>514</v>
      </c>
      <c r="F323" s="173" t="s">
        <v>515</v>
      </c>
      <c r="G323" s="174" t="s">
        <v>251</v>
      </c>
      <c r="H323" s="175">
        <v>8.8200000000000003</v>
      </c>
      <c r="I323" s="176"/>
      <c r="J323" s="177">
        <f>ROUND(I323*H323,2)</f>
        <v>0</v>
      </c>
      <c r="K323" s="173" t="s">
        <v>121</v>
      </c>
      <c r="L323" s="38"/>
      <c r="M323" s="178" t="s">
        <v>1</v>
      </c>
      <c r="N323" s="179" t="s">
        <v>38</v>
      </c>
      <c r="O323" s="76"/>
      <c r="P323" s="180">
        <f>O323*H323</f>
        <v>0</v>
      </c>
      <c r="Q323" s="180">
        <v>2.6843599999999999</v>
      </c>
      <c r="R323" s="180">
        <f>Q323*H323</f>
        <v>23.6760552</v>
      </c>
      <c r="S323" s="180">
        <v>0</v>
      </c>
      <c r="T323" s="18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2" t="s">
        <v>122</v>
      </c>
      <c r="AT323" s="182" t="s">
        <v>117</v>
      </c>
      <c r="AU323" s="182" t="s">
        <v>83</v>
      </c>
      <c r="AY323" s="18" t="s">
        <v>114</v>
      </c>
      <c r="BE323" s="183">
        <f>IF(N323="základní",J323,0)</f>
        <v>0</v>
      </c>
      <c r="BF323" s="183">
        <f>IF(N323="snížená",J323,0)</f>
        <v>0</v>
      </c>
      <c r="BG323" s="183">
        <f>IF(N323="zákl. přenesená",J323,0)</f>
        <v>0</v>
      </c>
      <c r="BH323" s="183">
        <f>IF(N323="sníž. přenesená",J323,0)</f>
        <v>0</v>
      </c>
      <c r="BI323" s="183">
        <f>IF(N323="nulová",J323,0)</f>
        <v>0</v>
      </c>
      <c r="BJ323" s="18" t="s">
        <v>81</v>
      </c>
      <c r="BK323" s="183">
        <f>ROUND(I323*H323,2)</f>
        <v>0</v>
      </c>
      <c r="BL323" s="18" t="s">
        <v>122</v>
      </c>
      <c r="BM323" s="182" t="s">
        <v>516</v>
      </c>
    </row>
    <row r="324" s="2" customFormat="1">
      <c r="A324" s="37"/>
      <c r="B324" s="38"/>
      <c r="C324" s="37"/>
      <c r="D324" s="184" t="s">
        <v>124</v>
      </c>
      <c r="E324" s="37"/>
      <c r="F324" s="185" t="s">
        <v>517</v>
      </c>
      <c r="G324" s="37"/>
      <c r="H324" s="37"/>
      <c r="I324" s="186"/>
      <c r="J324" s="37"/>
      <c r="K324" s="37"/>
      <c r="L324" s="38"/>
      <c r="M324" s="187"/>
      <c r="N324" s="188"/>
      <c r="O324" s="76"/>
      <c r="P324" s="76"/>
      <c r="Q324" s="76"/>
      <c r="R324" s="76"/>
      <c r="S324" s="76"/>
      <c r="T324" s="7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8" t="s">
        <v>124</v>
      </c>
      <c r="AU324" s="18" t="s">
        <v>83</v>
      </c>
    </row>
    <row r="325" s="2" customFormat="1">
      <c r="A325" s="37"/>
      <c r="B325" s="38"/>
      <c r="C325" s="37"/>
      <c r="D325" s="189" t="s">
        <v>126</v>
      </c>
      <c r="E325" s="37"/>
      <c r="F325" s="190" t="s">
        <v>518</v>
      </c>
      <c r="G325" s="37"/>
      <c r="H325" s="37"/>
      <c r="I325" s="186"/>
      <c r="J325" s="37"/>
      <c r="K325" s="37"/>
      <c r="L325" s="38"/>
      <c r="M325" s="187"/>
      <c r="N325" s="188"/>
      <c r="O325" s="76"/>
      <c r="P325" s="76"/>
      <c r="Q325" s="76"/>
      <c r="R325" s="76"/>
      <c r="S325" s="76"/>
      <c r="T325" s="7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8" t="s">
        <v>126</v>
      </c>
      <c r="AU325" s="18" t="s">
        <v>83</v>
      </c>
    </row>
    <row r="326" s="13" customFormat="1">
      <c r="A326" s="13"/>
      <c r="B326" s="191"/>
      <c r="C326" s="13"/>
      <c r="D326" s="184" t="s">
        <v>128</v>
      </c>
      <c r="E326" s="192" t="s">
        <v>1</v>
      </c>
      <c r="F326" s="193" t="s">
        <v>519</v>
      </c>
      <c r="G326" s="13"/>
      <c r="H326" s="194">
        <v>8.8200000000000003</v>
      </c>
      <c r="I326" s="195"/>
      <c r="J326" s="13"/>
      <c r="K326" s="13"/>
      <c r="L326" s="191"/>
      <c r="M326" s="196"/>
      <c r="N326" s="197"/>
      <c r="O326" s="197"/>
      <c r="P326" s="197"/>
      <c r="Q326" s="197"/>
      <c r="R326" s="197"/>
      <c r="S326" s="197"/>
      <c r="T326" s="19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2" t="s">
        <v>128</v>
      </c>
      <c r="AU326" s="192" t="s">
        <v>83</v>
      </c>
      <c r="AV326" s="13" t="s">
        <v>83</v>
      </c>
      <c r="AW326" s="13" t="s">
        <v>30</v>
      </c>
      <c r="AX326" s="13" t="s">
        <v>81</v>
      </c>
      <c r="AY326" s="192" t="s">
        <v>114</v>
      </c>
    </row>
    <row r="327" s="2" customFormat="1" ht="16.5" customHeight="1">
      <c r="A327" s="37"/>
      <c r="B327" s="170"/>
      <c r="C327" s="171" t="s">
        <v>520</v>
      </c>
      <c r="D327" s="171" t="s">
        <v>117</v>
      </c>
      <c r="E327" s="172" t="s">
        <v>521</v>
      </c>
      <c r="F327" s="173" t="s">
        <v>522</v>
      </c>
      <c r="G327" s="174" t="s">
        <v>251</v>
      </c>
      <c r="H327" s="175">
        <v>21.274999999999999</v>
      </c>
      <c r="I327" s="176"/>
      <c r="J327" s="177">
        <f>ROUND(I327*H327,2)</f>
        <v>0</v>
      </c>
      <c r="K327" s="173" t="s">
        <v>121</v>
      </c>
      <c r="L327" s="38"/>
      <c r="M327" s="178" t="s">
        <v>1</v>
      </c>
      <c r="N327" s="179" t="s">
        <v>38</v>
      </c>
      <c r="O327" s="76"/>
      <c r="P327" s="180">
        <f>O327*H327</f>
        <v>0</v>
      </c>
      <c r="Q327" s="180">
        <v>0</v>
      </c>
      <c r="R327" s="180">
        <f>Q327*H327</f>
        <v>0</v>
      </c>
      <c r="S327" s="180">
        <v>0</v>
      </c>
      <c r="T327" s="18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2" t="s">
        <v>122</v>
      </c>
      <c r="AT327" s="182" t="s">
        <v>117</v>
      </c>
      <c r="AU327" s="182" t="s">
        <v>83</v>
      </c>
      <c r="AY327" s="18" t="s">
        <v>114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18" t="s">
        <v>81</v>
      </c>
      <c r="BK327" s="183">
        <f>ROUND(I327*H327,2)</f>
        <v>0</v>
      </c>
      <c r="BL327" s="18" t="s">
        <v>122</v>
      </c>
      <c r="BM327" s="182" t="s">
        <v>523</v>
      </c>
    </row>
    <row r="328" s="2" customFormat="1">
      <c r="A328" s="37"/>
      <c r="B328" s="38"/>
      <c r="C328" s="37"/>
      <c r="D328" s="184" t="s">
        <v>124</v>
      </c>
      <c r="E328" s="37"/>
      <c r="F328" s="185" t="s">
        <v>524</v>
      </c>
      <c r="G328" s="37"/>
      <c r="H328" s="37"/>
      <c r="I328" s="186"/>
      <c r="J328" s="37"/>
      <c r="K328" s="37"/>
      <c r="L328" s="38"/>
      <c r="M328" s="187"/>
      <c r="N328" s="188"/>
      <c r="O328" s="76"/>
      <c r="P328" s="76"/>
      <c r="Q328" s="76"/>
      <c r="R328" s="76"/>
      <c r="S328" s="76"/>
      <c r="T328" s="7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8" t="s">
        <v>124</v>
      </c>
      <c r="AU328" s="18" t="s">
        <v>83</v>
      </c>
    </row>
    <row r="329" s="2" customFormat="1">
      <c r="A329" s="37"/>
      <c r="B329" s="38"/>
      <c r="C329" s="37"/>
      <c r="D329" s="189" t="s">
        <v>126</v>
      </c>
      <c r="E329" s="37"/>
      <c r="F329" s="190" t="s">
        <v>525</v>
      </c>
      <c r="G329" s="37"/>
      <c r="H329" s="37"/>
      <c r="I329" s="186"/>
      <c r="J329" s="37"/>
      <c r="K329" s="37"/>
      <c r="L329" s="38"/>
      <c r="M329" s="187"/>
      <c r="N329" s="188"/>
      <c r="O329" s="76"/>
      <c r="P329" s="76"/>
      <c r="Q329" s="76"/>
      <c r="R329" s="76"/>
      <c r="S329" s="76"/>
      <c r="T329" s="7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8" t="s">
        <v>126</v>
      </c>
      <c r="AU329" s="18" t="s">
        <v>83</v>
      </c>
    </row>
    <row r="330" s="13" customFormat="1">
      <c r="A330" s="13"/>
      <c r="B330" s="191"/>
      <c r="C330" s="13"/>
      <c r="D330" s="184" t="s">
        <v>128</v>
      </c>
      <c r="E330" s="192" t="s">
        <v>1</v>
      </c>
      <c r="F330" s="193" t="s">
        <v>526</v>
      </c>
      <c r="G330" s="13"/>
      <c r="H330" s="194">
        <v>9.0549999999999997</v>
      </c>
      <c r="I330" s="195"/>
      <c r="J330" s="13"/>
      <c r="K330" s="13"/>
      <c r="L330" s="191"/>
      <c r="M330" s="196"/>
      <c r="N330" s="197"/>
      <c r="O330" s="197"/>
      <c r="P330" s="197"/>
      <c r="Q330" s="197"/>
      <c r="R330" s="197"/>
      <c r="S330" s="197"/>
      <c r="T330" s="19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2" t="s">
        <v>128</v>
      </c>
      <c r="AU330" s="192" t="s">
        <v>83</v>
      </c>
      <c r="AV330" s="13" t="s">
        <v>83</v>
      </c>
      <c r="AW330" s="13" t="s">
        <v>30</v>
      </c>
      <c r="AX330" s="13" t="s">
        <v>73</v>
      </c>
      <c r="AY330" s="192" t="s">
        <v>114</v>
      </c>
    </row>
    <row r="331" s="13" customFormat="1">
      <c r="A331" s="13"/>
      <c r="B331" s="191"/>
      <c r="C331" s="13"/>
      <c r="D331" s="184" t="s">
        <v>128</v>
      </c>
      <c r="E331" s="192" t="s">
        <v>1</v>
      </c>
      <c r="F331" s="193" t="s">
        <v>527</v>
      </c>
      <c r="G331" s="13"/>
      <c r="H331" s="194">
        <v>12.220000000000001</v>
      </c>
      <c r="I331" s="195"/>
      <c r="J331" s="13"/>
      <c r="K331" s="13"/>
      <c r="L331" s="191"/>
      <c r="M331" s="196"/>
      <c r="N331" s="197"/>
      <c r="O331" s="197"/>
      <c r="P331" s="197"/>
      <c r="Q331" s="197"/>
      <c r="R331" s="197"/>
      <c r="S331" s="197"/>
      <c r="T331" s="19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2" t="s">
        <v>128</v>
      </c>
      <c r="AU331" s="192" t="s">
        <v>83</v>
      </c>
      <c r="AV331" s="13" t="s">
        <v>83</v>
      </c>
      <c r="AW331" s="13" t="s">
        <v>30</v>
      </c>
      <c r="AX331" s="13" t="s">
        <v>73</v>
      </c>
      <c r="AY331" s="192" t="s">
        <v>114</v>
      </c>
    </row>
    <row r="332" s="14" customFormat="1">
      <c r="A332" s="14"/>
      <c r="B332" s="202"/>
      <c r="C332" s="14"/>
      <c r="D332" s="184" t="s">
        <v>128</v>
      </c>
      <c r="E332" s="203" t="s">
        <v>1</v>
      </c>
      <c r="F332" s="204" t="s">
        <v>237</v>
      </c>
      <c r="G332" s="14"/>
      <c r="H332" s="205">
        <v>21.274999999999999</v>
      </c>
      <c r="I332" s="206"/>
      <c r="J332" s="14"/>
      <c r="K332" s="14"/>
      <c r="L332" s="202"/>
      <c r="M332" s="207"/>
      <c r="N332" s="208"/>
      <c r="O332" s="208"/>
      <c r="P332" s="208"/>
      <c r="Q332" s="208"/>
      <c r="R332" s="208"/>
      <c r="S332" s="208"/>
      <c r="T332" s="20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3" t="s">
        <v>128</v>
      </c>
      <c r="AU332" s="203" t="s">
        <v>83</v>
      </c>
      <c r="AV332" s="14" t="s">
        <v>122</v>
      </c>
      <c r="AW332" s="14" t="s">
        <v>30</v>
      </c>
      <c r="AX332" s="14" t="s">
        <v>81</v>
      </c>
      <c r="AY332" s="203" t="s">
        <v>114</v>
      </c>
    </row>
    <row r="333" s="2" customFormat="1" ht="16.5" customHeight="1">
      <c r="A333" s="37"/>
      <c r="B333" s="170"/>
      <c r="C333" s="171" t="s">
        <v>528</v>
      </c>
      <c r="D333" s="171" t="s">
        <v>117</v>
      </c>
      <c r="E333" s="172" t="s">
        <v>529</v>
      </c>
      <c r="F333" s="173" t="s">
        <v>530</v>
      </c>
      <c r="G333" s="174" t="s">
        <v>251</v>
      </c>
      <c r="H333" s="175">
        <v>10.565</v>
      </c>
      <c r="I333" s="176"/>
      <c r="J333" s="177">
        <f>ROUND(I333*H333,2)</f>
        <v>0</v>
      </c>
      <c r="K333" s="173" t="s">
        <v>121</v>
      </c>
      <c r="L333" s="38"/>
      <c r="M333" s="178" t="s">
        <v>1</v>
      </c>
      <c r="N333" s="179" t="s">
        <v>38</v>
      </c>
      <c r="O333" s="76"/>
      <c r="P333" s="180">
        <f>O333*H333</f>
        <v>0</v>
      </c>
      <c r="Q333" s="180">
        <v>0</v>
      </c>
      <c r="R333" s="180">
        <f>Q333*H333</f>
        <v>0</v>
      </c>
      <c r="S333" s="180">
        <v>0</v>
      </c>
      <c r="T333" s="18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2" t="s">
        <v>122</v>
      </c>
      <c r="AT333" s="182" t="s">
        <v>117</v>
      </c>
      <c r="AU333" s="182" t="s">
        <v>83</v>
      </c>
      <c r="AY333" s="18" t="s">
        <v>114</v>
      </c>
      <c r="BE333" s="183">
        <f>IF(N333="základní",J333,0)</f>
        <v>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18" t="s">
        <v>81</v>
      </c>
      <c r="BK333" s="183">
        <f>ROUND(I333*H333,2)</f>
        <v>0</v>
      </c>
      <c r="BL333" s="18" t="s">
        <v>122</v>
      </c>
      <c r="BM333" s="182" t="s">
        <v>531</v>
      </c>
    </row>
    <row r="334" s="2" customFormat="1">
      <c r="A334" s="37"/>
      <c r="B334" s="38"/>
      <c r="C334" s="37"/>
      <c r="D334" s="184" t="s">
        <v>124</v>
      </c>
      <c r="E334" s="37"/>
      <c r="F334" s="185" t="s">
        <v>532</v>
      </c>
      <c r="G334" s="37"/>
      <c r="H334" s="37"/>
      <c r="I334" s="186"/>
      <c r="J334" s="37"/>
      <c r="K334" s="37"/>
      <c r="L334" s="38"/>
      <c r="M334" s="187"/>
      <c r="N334" s="188"/>
      <c r="O334" s="76"/>
      <c r="P334" s="76"/>
      <c r="Q334" s="76"/>
      <c r="R334" s="76"/>
      <c r="S334" s="76"/>
      <c r="T334" s="7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8" t="s">
        <v>124</v>
      </c>
      <c r="AU334" s="18" t="s">
        <v>83</v>
      </c>
    </row>
    <row r="335" s="2" customFormat="1">
      <c r="A335" s="37"/>
      <c r="B335" s="38"/>
      <c r="C335" s="37"/>
      <c r="D335" s="189" t="s">
        <v>126</v>
      </c>
      <c r="E335" s="37"/>
      <c r="F335" s="190" t="s">
        <v>533</v>
      </c>
      <c r="G335" s="37"/>
      <c r="H335" s="37"/>
      <c r="I335" s="186"/>
      <c r="J335" s="37"/>
      <c r="K335" s="37"/>
      <c r="L335" s="38"/>
      <c r="M335" s="187"/>
      <c r="N335" s="188"/>
      <c r="O335" s="76"/>
      <c r="P335" s="76"/>
      <c r="Q335" s="76"/>
      <c r="R335" s="76"/>
      <c r="S335" s="76"/>
      <c r="T335" s="7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8" t="s">
        <v>126</v>
      </c>
      <c r="AU335" s="18" t="s">
        <v>83</v>
      </c>
    </row>
    <row r="336" s="13" customFormat="1">
      <c r="A336" s="13"/>
      <c r="B336" s="191"/>
      <c r="C336" s="13"/>
      <c r="D336" s="184" t="s">
        <v>128</v>
      </c>
      <c r="E336" s="192" t="s">
        <v>1</v>
      </c>
      <c r="F336" s="193" t="s">
        <v>534</v>
      </c>
      <c r="G336" s="13"/>
      <c r="H336" s="194">
        <v>10.565</v>
      </c>
      <c r="I336" s="195"/>
      <c r="J336" s="13"/>
      <c r="K336" s="13"/>
      <c r="L336" s="191"/>
      <c r="M336" s="196"/>
      <c r="N336" s="197"/>
      <c r="O336" s="197"/>
      <c r="P336" s="197"/>
      <c r="Q336" s="197"/>
      <c r="R336" s="197"/>
      <c r="S336" s="197"/>
      <c r="T336" s="19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2" t="s">
        <v>128</v>
      </c>
      <c r="AU336" s="192" t="s">
        <v>83</v>
      </c>
      <c r="AV336" s="13" t="s">
        <v>83</v>
      </c>
      <c r="AW336" s="13" t="s">
        <v>30</v>
      </c>
      <c r="AX336" s="13" t="s">
        <v>81</v>
      </c>
      <c r="AY336" s="192" t="s">
        <v>114</v>
      </c>
    </row>
    <row r="337" s="2" customFormat="1" ht="24.15" customHeight="1">
      <c r="A337" s="37"/>
      <c r="B337" s="170"/>
      <c r="C337" s="171" t="s">
        <v>535</v>
      </c>
      <c r="D337" s="171" t="s">
        <v>117</v>
      </c>
      <c r="E337" s="172" t="s">
        <v>536</v>
      </c>
      <c r="F337" s="173" t="s">
        <v>537</v>
      </c>
      <c r="G337" s="174" t="s">
        <v>206</v>
      </c>
      <c r="H337" s="175">
        <v>138.44399999999999</v>
      </c>
      <c r="I337" s="176"/>
      <c r="J337" s="177">
        <f>ROUND(I337*H337,2)</f>
        <v>0</v>
      </c>
      <c r="K337" s="173" t="s">
        <v>121</v>
      </c>
      <c r="L337" s="38"/>
      <c r="M337" s="178" t="s">
        <v>1</v>
      </c>
      <c r="N337" s="179" t="s">
        <v>38</v>
      </c>
      <c r="O337" s="76"/>
      <c r="P337" s="180">
        <f>O337*H337</f>
        <v>0</v>
      </c>
      <c r="Q337" s="180">
        <v>0.0038800000000000002</v>
      </c>
      <c r="R337" s="180">
        <f>Q337*H337</f>
        <v>0.53716271999999998</v>
      </c>
      <c r="S337" s="180">
        <v>0</v>
      </c>
      <c r="T337" s="18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2" t="s">
        <v>122</v>
      </c>
      <c r="AT337" s="182" t="s">
        <v>117</v>
      </c>
      <c r="AU337" s="182" t="s">
        <v>83</v>
      </c>
      <c r="AY337" s="18" t="s">
        <v>114</v>
      </c>
      <c r="BE337" s="183">
        <f>IF(N337="základní",J337,0)</f>
        <v>0</v>
      </c>
      <c r="BF337" s="183">
        <f>IF(N337="snížená",J337,0)</f>
        <v>0</v>
      </c>
      <c r="BG337" s="183">
        <f>IF(N337="zákl. přenesená",J337,0)</f>
        <v>0</v>
      </c>
      <c r="BH337" s="183">
        <f>IF(N337="sníž. přenesená",J337,0)</f>
        <v>0</v>
      </c>
      <c r="BI337" s="183">
        <f>IF(N337="nulová",J337,0)</f>
        <v>0</v>
      </c>
      <c r="BJ337" s="18" t="s">
        <v>81</v>
      </c>
      <c r="BK337" s="183">
        <f>ROUND(I337*H337,2)</f>
        <v>0</v>
      </c>
      <c r="BL337" s="18" t="s">
        <v>122</v>
      </c>
      <c r="BM337" s="182" t="s">
        <v>538</v>
      </c>
    </row>
    <row r="338" s="2" customFormat="1">
      <c r="A338" s="37"/>
      <c r="B338" s="38"/>
      <c r="C338" s="37"/>
      <c r="D338" s="184" t="s">
        <v>124</v>
      </c>
      <c r="E338" s="37"/>
      <c r="F338" s="185" t="s">
        <v>539</v>
      </c>
      <c r="G338" s="37"/>
      <c r="H338" s="37"/>
      <c r="I338" s="186"/>
      <c r="J338" s="37"/>
      <c r="K338" s="37"/>
      <c r="L338" s="38"/>
      <c r="M338" s="187"/>
      <c r="N338" s="188"/>
      <c r="O338" s="76"/>
      <c r="P338" s="76"/>
      <c r="Q338" s="76"/>
      <c r="R338" s="76"/>
      <c r="S338" s="76"/>
      <c r="T338" s="7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8" t="s">
        <v>124</v>
      </c>
      <c r="AU338" s="18" t="s">
        <v>83</v>
      </c>
    </row>
    <row r="339" s="2" customFormat="1">
      <c r="A339" s="37"/>
      <c r="B339" s="38"/>
      <c r="C339" s="37"/>
      <c r="D339" s="189" t="s">
        <v>126</v>
      </c>
      <c r="E339" s="37"/>
      <c r="F339" s="190" t="s">
        <v>540</v>
      </c>
      <c r="G339" s="37"/>
      <c r="H339" s="37"/>
      <c r="I339" s="186"/>
      <c r="J339" s="37"/>
      <c r="K339" s="37"/>
      <c r="L339" s="38"/>
      <c r="M339" s="187"/>
      <c r="N339" s="188"/>
      <c r="O339" s="76"/>
      <c r="P339" s="76"/>
      <c r="Q339" s="76"/>
      <c r="R339" s="76"/>
      <c r="S339" s="76"/>
      <c r="T339" s="7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8" t="s">
        <v>126</v>
      </c>
      <c r="AU339" s="18" t="s">
        <v>83</v>
      </c>
    </row>
    <row r="340" s="13" customFormat="1">
      <c r="A340" s="13"/>
      <c r="B340" s="191"/>
      <c r="C340" s="13"/>
      <c r="D340" s="184" t="s">
        <v>128</v>
      </c>
      <c r="E340" s="192" t="s">
        <v>1</v>
      </c>
      <c r="F340" s="193" t="s">
        <v>541</v>
      </c>
      <c r="G340" s="13"/>
      <c r="H340" s="194">
        <v>80.369</v>
      </c>
      <c r="I340" s="195"/>
      <c r="J340" s="13"/>
      <c r="K340" s="13"/>
      <c r="L340" s="191"/>
      <c r="M340" s="196"/>
      <c r="N340" s="197"/>
      <c r="O340" s="197"/>
      <c r="P340" s="197"/>
      <c r="Q340" s="197"/>
      <c r="R340" s="197"/>
      <c r="S340" s="197"/>
      <c r="T340" s="19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2" t="s">
        <v>128</v>
      </c>
      <c r="AU340" s="192" t="s">
        <v>83</v>
      </c>
      <c r="AV340" s="13" t="s">
        <v>83</v>
      </c>
      <c r="AW340" s="13" t="s">
        <v>30</v>
      </c>
      <c r="AX340" s="13" t="s">
        <v>73</v>
      </c>
      <c r="AY340" s="192" t="s">
        <v>114</v>
      </c>
    </row>
    <row r="341" s="13" customFormat="1">
      <c r="A341" s="13"/>
      <c r="B341" s="191"/>
      <c r="C341" s="13"/>
      <c r="D341" s="184" t="s">
        <v>128</v>
      </c>
      <c r="E341" s="192" t="s">
        <v>1</v>
      </c>
      <c r="F341" s="193" t="s">
        <v>542</v>
      </c>
      <c r="G341" s="13"/>
      <c r="H341" s="194">
        <v>58.075000000000003</v>
      </c>
      <c r="I341" s="195"/>
      <c r="J341" s="13"/>
      <c r="K341" s="13"/>
      <c r="L341" s="191"/>
      <c r="M341" s="196"/>
      <c r="N341" s="197"/>
      <c r="O341" s="197"/>
      <c r="P341" s="197"/>
      <c r="Q341" s="197"/>
      <c r="R341" s="197"/>
      <c r="S341" s="197"/>
      <c r="T341" s="19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2" t="s">
        <v>128</v>
      </c>
      <c r="AU341" s="192" t="s">
        <v>83</v>
      </c>
      <c r="AV341" s="13" t="s">
        <v>83</v>
      </c>
      <c r="AW341" s="13" t="s">
        <v>30</v>
      </c>
      <c r="AX341" s="13" t="s">
        <v>73</v>
      </c>
      <c r="AY341" s="192" t="s">
        <v>114</v>
      </c>
    </row>
    <row r="342" s="14" customFormat="1">
      <c r="A342" s="14"/>
      <c r="B342" s="202"/>
      <c r="C342" s="14"/>
      <c r="D342" s="184" t="s">
        <v>128</v>
      </c>
      <c r="E342" s="203" t="s">
        <v>1</v>
      </c>
      <c r="F342" s="204" t="s">
        <v>237</v>
      </c>
      <c r="G342" s="14"/>
      <c r="H342" s="205">
        <v>138.44399999999999</v>
      </c>
      <c r="I342" s="206"/>
      <c r="J342" s="14"/>
      <c r="K342" s="14"/>
      <c r="L342" s="202"/>
      <c r="M342" s="207"/>
      <c r="N342" s="208"/>
      <c r="O342" s="208"/>
      <c r="P342" s="208"/>
      <c r="Q342" s="208"/>
      <c r="R342" s="208"/>
      <c r="S342" s="208"/>
      <c r="T342" s="20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3" t="s">
        <v>128</v>
      </c>
      <c r="AU342" s="203" t="s">
        <v>83</v>
      </c>
      <c r="AV342" s="14" t="s">
        <v>122</v>
      </c>
      <c r="AW342" s="14" t="s">
        <v>30</v>
      </c>
      <c r="AX342" s="14" t="s">
        <v>81</v>
      </c>
      <c r="AY342" s="203" t="s">
        <v>114</v>
      </c>
    </row>
    <row r="343" s="2" customFormat="1" ht="24.15" customHeight="1">
      <c r="A343" s="37"/>
      <c r="B343" s="170"/>
      <c r="C343" s="171" t="s">
        <v>543</v>
      </c>
      <c r="D343" s="171" t="s">
        <v>117</v>
      </c>
      <c r="E343" s="172" t="s">
        <v>544</v>
      </c>
      <c r="F343" s="173" t="s">
        <v>545</v>
      </c>
      <c r="G343" s="174" t="s">
        <v>206</v>
      </c>
      <c r="H343" s="175">
        <v>138.44399999999999</v>
      </c>
      <c r="I343" s="176"/>
      <c r="J343" s="177">
        <f>ROUND(I343*H343,2)</f>
        <v>0</v>
      </c>
      <c r="K343" s="173" t="s">
        <v>121</v>
      </c>
      <c r="L343" s="38"/>
      <c r="M343" s="178" t="s">
        <v>1</v>
      </c>
      <c r="N343" s="179" t="s">
        <v>38</v>
      </c>
      <c r="O343" s="76"/>
      <c r="P343" s="180">
        <f>O343*H343</f>
        <v>0</v>
      </c>
      <c r="Q343" s="180">
        <v>4.0000000000000003E-05</v>
      </c>
      <c r="R343" s="180">
        <f>Q343*H343</f>
        <v>0.0055377600000000001</v>
      </c>
      <c r="S343" s="180">
        <v>0</v>
      </c>
      <c r="T343" s="18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82" t="s">
        <v>122</v>
      </c>
      <c r="AT343" s="182" t="s">
        <v>117</v>
      </c>
      <c r="AU343" s="182" t="s">
        <v>83</v>
      </c>
      <c r="AY343" s="18" t="s">
        <v>114</v>
      </c>
      <c r="BE343" s="183">
        <f>IF(N343="základní",J343,0)</f>
        <v>0</v>
      </c>
      <c r="BF343" s="183">
        <f>IF(N343="snížená",J343,0)</f>
        <v>0</v>
      </c>
      <c r="BG343" s="183">
        <f>IF(N343="zákl. přenesená",J343,0)</f>
        <v>0</v>
      </c>
      <c r="BH343" s="183">
        <f>IF(N343="sníž. přenesená",J343,0)</f>
        <v>0</v>
      </c>
      <c r="BI343" s="183">
        <f>IF(N343="nulová",J343,0)</f>
        <v>0</v>
      </c>
      <c r="BJ343" s="18" t="s">
        <v>81</v>
      </c>
      <c r="BK343" s="183">
        <f>ROUND(I343*H343,2)</f>
        <v>0</v>
      </c>
      <c r="BL343" s="18" t="s">
        <v>122</v>
      </c>
      <c r="BM343" s="182" t="s">
        <v>546</v>
      </c>
    </row>
    <row r="344" s="2" customFormat="1">
      <c r="A344" s="37"/>
      <c r="B344" s="38"/>
      <c r="C344" s="37"/>
      <c r="D344" s="184" t="s">
        <v>124</v>
      </c>
      <c r="E344" s="37"/>
      <c r="F344" s="185" t="s">
        <v>547</v>
      </c>
      <c r="G344" s="37"/>
      <c r="H344" s="37"/>
      <c r="I344" s="186"/>
      <c r="J344" s="37"/>
      <c r="K344" s="37"/>
      <c r="L344" s="38"/>
      <c r="M344" s="187"/>
      <c r="N344" s="188"/>
      <c r="O344" s="76"/>
      <c r="P344" s="76"/>
      <c r="Q344" s="76"/>
      <c r="R344" s="76"/>
      <c r="S344" s="76"/>
      <c r="T344" s="7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8" t="s">
        <v>124</v>
      </c>
      <c r="AU344" s="18" t="s">
        <v>83</v>
      </c>
    </row>
    <row r="345" s="2" customFormat="1">
      <c r="A345" s="37"/>
      <c r="B345" s="38"/>
      <c r="C345" s="37"/>
      <c r="D345" s="189" t="s">
        <v>126</v>
      </c>
      <c r="E345" s="37"/>
      <c r="F345" s="190" t="s">
        <v>548</v>
      </c>
      <c r="G345" s="37"/>
      <c r="H345" s="37"/>
      <c r="I345" s="186"/>
      <c r="J345" s="37"/>
      <c r="K345" s="37"/>
      <c r="L345" s="38"/>
      <c r="M345" s="187"/>
      <c r="N345" s="188"/>
      <c r="O345" s="76"/>
      <c r="P345" s="76"/>
      <c r="Q345" s="76"/>
      <c r="R345" s="76"/>
      <c r="S345" s="76"/>
      <c r="T345" s="7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8" t="s">
        <v>126</v>
      </c>
      <c r="AU345" s="18" t="s">
        <v>83</v>
      </c>
    </row>
    <row r="346" s="2" customFormat="1" ht="21.75" customHeight="1">
      <c r="A346" s="37"/>
      <c r="B346" s="170"/>
      <c r="C346" s="171" t="s">
        <v>549</v>
      </c>
      <c r="D346" s="171" t="s">
        <v>117</v>
      </c>
      <c r="E346" s="172" t="s">
        <v>550</v>
      </c>
      <c r="F346" s="173" t="s">
        <v>551</v>
      </c>
      <c r="G346" s="174" t="s">
        <v>266</v>
      </c>
      <c r="H346" s="175">
        <v>5.0940000000000003</v>
      </c>
      <c r="I346" s="176"/>
      <c r="J346" s="177">
        <f>ROUND(I346*H346,2)</f>
        <v>0</v>
      </c>
      <c r="K346" s="173" t="s">
        <v>121</v>
      </c>
      <c r="L346" s="38"/>
      <c r="M346" s="178" t="s">
        <v>1</v>
      </c>
      <c r="N346" s="179" t="s">
        <v>38</v>
      </c>
      <c r="O346" s="76"/>
      <c r="P346" s="180">
        <f>O346*H346</f>
        <v>0</v>
      </c>
      <c r="Q346" s="180">
        <v>1.07653</v>
      </c>
      <c r="R346" s="180">
        <f>Q346*H346</f>
        <v>5.4838438200000006</v>
      </c>
      <c r="S346" s="180">
        <v>0</v>
      </c>
      <c r="T346" s="18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2" t="s">
        <v>122</v>
      </c>
      <c r="AT346" s="182" t="s">
        <v>117</v>
      </c>
      <c r="AU346" s="182" t="s">
        <v>83</v>
      </c>
      <c r="AY346" s="18" t="s">
        <v>114</v>
      </c>
      <c r="BE346" s="183">
        <f>IF(N346="základní",J346,0)</f>
        <v>0</v>
      </c>
      <c r="BF346" s="183">
        <f>IF(N346="snížená",J346,0)</f>
        <v>0</v>
      </c>
      <c r="BG346" s="183">
        <f>IF(N346="zákl. přenesená",J346,0)</f>
        <v>0</v>
      </c>
      <c r="BH346" s="183">
        <f>IF(N346="sníž. přenesená",J346,0)</f>
        <v>0</v>
      </c>
      <c r="BI346" s="183">
        <f>IF(N346="nulová",J346,0)</f>
        <v>0</v>
      </c>
      <c r="BJ346" s="18" t="s">
        <v>81</v>
      </c>
      <c r="BK346" s="183">
        <f>ROUND(I346*H346,2)</f>
        <v>0</v>
      </c>
      <c r="BL346" s="18" t="s">
        <v>122</v>
      </c>
      <c r="BM346" s="182" t="s">
        <v>552</v>
      </c>
    </row>
    <row r="347" s="2" customFormat="1">
      <c r="A347" s="37"/>
      <c r="B347" s="38"/>
      <c r="C347" s="37"/>
      <c r="D347" s="184" t="s">
        <v>124</v>
      </c>
      <c r="E347" s="37"/>
      <c r="F347" s="185" t="s">
        <v>553</v>
      </c>
      <c r="G347" s="37"/>
      <c r="H347" s="37"/>
      <c r="I347" s="186"/>
      <c r="J347" s="37"/>
      <c r="K347" s="37"/>
      <c r="L347" s="38"/>
      <c r="M347" s="187"/>
      <c r="N347" s="188"/>
      <c r="O347" s="76"/>
      <c r="P347" s="76"/>
      <c r="Q347" s="76"/>
      <c r="R347" s="76"/>
      <c r="S347" s="76"/>
      <c r="T347" s="7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124</v>
      </c>
      <c r="AU347" s="18" t="s">
        <v>83</v>
      </c>
    </row>
    <row r="348" s="2" customFormat="1">
      <c r="A348" s="37"/>
      <c r="B348" s="38"/>
      <c r="C348" s="37"/>
      <c r="D348" s="189" t="s">
        <v>126</v>
      </c>
      <c r="E348" s="37"/>
      <c r="F348" s="190" t="s">
        <v>554</v>
      </c>
      <c r="G348" s="37"/>
      <c r="H348" s="37"/>
      <c r="I348" s="186"/>
      <c r="J348" s="37"/>
      <c r="K348" s="37"/>
      <c r="L348" s="38"/>
      <c r="M348" s="187"/>
      <c r="N348" s="188"/>
      <c r="O348" s="76"/>
      <c r="P348" s="76"/>
      <c r="Q348" s="76"/>
      <c r="R348" s="76"/>
      <c r="S348" s="76"/>
      <c r="T348" s="7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8" t="s">
        <v>126</v>
      </c>
      <c r="AU348" s="18" t="s">
        <v>83</v>
      </c>
    </row>
    <row r="349" s="13" customFormat="1">
      <c r="A349" s="13"/>
      <c r="B349" s="191"/>
      <c r="C349" s="13"/>
      <c r="D349" s="184" t="s">
        <v>128</v>
      </c>
      <c r="E349" s="192" t="s">
        <v>1</v>
      </c>
      <c r="F349" s="193" t="s">
        <v>555</v>
      </c>
      <c r="G349" s="13"/>
      <c r="H349" s="194">
        <v>5.0940000000000003</v>
      </c>
      <c r="I349" s="195"/>
      <c r="J349" s="13"/>
      <c r="K349" s="13"/>
      <c r="L349" s="191"/>
      <c r="M349" s="196"/>
      <c r="N349" s="197"/>
      <c r="O349" s="197"/>
      <c r="P349" s="197"/>
      <c r="Q349" s="197"/>
      <c r="R349" s="197"/>
      <c r="S349" s="197"/>
      <c r="T349" s="19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2" t="s">
        <v>128</v>
      </c>
      <c r="AU349" s="192" t="s">
        <v>83</v>
      </c>
      <c r="AV349" s="13" t="s">
        <v>83</v>
      </c>
      <c r="AW349" s="13" t="s">
        <v>30</v>
      </c>
      <c r="AX349" s="13" t="s">
        <v>81</v>
      </c>
      <c r="AY349" s="192" t="s">
        <v>114</v>
      </c>
    </row>
    <row r="350" s="2" customFormat="1" ht="24.15" customHeight="1">
      <c r="A350" s="37"/>
      <c r="B350" s="170"/>
      <c r="C350" s="171" t="s">
        <v>556</v>
      </c>
      <c r="D350" s="171" t="s">
        <v>117</v>
      </c>
      <c r="E350" s="172" t="s">
        <v>557</v>
      </c>
      <c r="F350" s="173" t="s">
        <v>558</v>
      </c>
      <c r="G350" s="174" t="s">
        <v>231</v>
      </c>
      <c r="H350" s="175">
        <v>0.80000000000000004</v>
      </c>
      <c r="I350" s="176"/>
      <c r="J350" s="177">
        <f>ROUND(I350*H350,2)</f>
        <v>0</v>
      </c>
      <c r="K350" s="173" t="s">
        <v>121</v>
      </c>
      <c r="L350" s="38"/>
      <c r="M350" s="178" t="s">
        <v>1</v>
      </c>
      <c r="N350" s="179" t="s">
        <v>38</v>
      </c>
      <c r="O350" s="76"/>
      <c r="P350" s="180">
        <f>O350*H350</f>
        <v>0</v>
      </c>
      <c r="Q350" s="180">
        <v>0.013310000000000001</v>
      </c>
      <c r="R350" s="180">
        <f>Q350*H350</f>
        <v>0.010648000000000001</v>
      </c>
      <c r="S350" s="180">
        <v>0</v>
      </c>
      <c r="T350" s="18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2" t="s">
        <v>122</v>
      </c>
      <c r="AT350" s="182" t="s">
        <v>117</v>
      </c>
      <c r="AU350" s="182" t="s">
        <v>83</v>
      </c>
      <c r="AY350" s="18" t="s">
        <v>114</v>
      </c>
      <c r="BE350" s="183">
        <f>IF(N350="základní",J350,0)</f>
        <v>0</v>
      </c>
      <c r="BF350" s="183">
        <f>IF(N350="snížená",J350,0)</f>
        <v>0</v>
      </c>
      <c r="BG350" s="183">
        <f>IF(N350="zákl. přenesená",J350,0)</f>
        <v>0</v>
      </c>
      <c r="BH350" s="183">
        <f>IF(N350="sníž. přenesená",J350,0)</f>
        <v>0</v>
      </c>
      <c r="BI350" s="183">
        <f>IF(N350="nulová",J350,0)</f>
        <v>0</v>
      </c>
      <c r="BJ350" s="18" t="s">
        <v>81</v>
      </c>
      <c r="BK350" s="183">
        <f>ROUND(I350*H350,2)</f>
        <v>0</v>
      </c>
      <c r="BL350" s="18" t="s">
        <v>122</v>
      </c>
      <c r="BM350" s="182" t="s">
        <v>559</v>
      </c>
    </row>
    <row r="351" s="2" customFormat="1">
      <c r="A351" s="37"/>
      <c r="B351" s="38"/>
      <c r="C351" s="37"/>
      <c r="D351" s="184" t="s">
        <v>124</v>
      </c>
      <c r="E351" s="37"/>
      <c r="F351" s="185" t="s">
        <v>560</v>
      </c>
      <c r="G351" s="37"/>
      <c r="H351" s="37"/>
      <c r="I351" s="186"/>
      <c r="J351" s="37"/>
      <c r="K351" s="37"/>
      <c r="L351" s="38"/>
      <c r="M351" s="187"/>
      <c r="N351" s="188"/>
      <c r="O351" s="76"/>
      <c r="P351" s="76"/>
      <c r="Q351" s="76"/>
      <c r="R351" s="76"/>
      <c r="S351" s="76"/>
      <c r="T351" s="7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8" t="s">
        <v>124</v>
      </c>
      <c r="AU351" s="18" t="s">
        <v>83</v>
      </c>
    </row>
    <row r="352" s="2" customFormat="1">
      <c r="A352" s="37"/>
      <c r="B352" s="38"/>
      <c r="C352" s="37"/>
      <c r="D352" s="189" t="s">
        <v>126</v>
      </c>
      <c r="E352" s="37"/>
      <c r="F352" s="190" t="s">
        <v>561</v>
      </c>
      <c r="G352" s="37"/>
      <c r="H352" s="37"/>
      <c r="I352" s="186"/>
      <c r="J352" s="37"/>
      <c r="K352" s="37"/>
      <c r="L352" s="38"/>
      <c r="M352" s="187"/>
      <c r="N352" s="188"/>
      <c r="O352" s="76"/>
      <c r="P352" s="76"/>
      <c r="Q352" s="76"/>
      <c r="R352" s="76"/>
      <c r="S352" s="76"/>
      <c r="T352" s="7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8" t="s">
        <v>126</v>
      </c>
      <c r="AU352" s="18" t="s">
        <v>83</v>
      </c>
    </row>
    <row r="353" s="13" customFormat="1">
      <c r="A353" s="13"/>
      <c r="B353" s="191"/>
      <c r="C353" s="13"/>
      <c r="D353" s="184" t="s">
        <v>128</v>
      </c>
      <c r="E353" s="192" t="s">
        <v>1</v>
      </c>
      <c r="F353" s="193" t="s">
        <v>562</v>
      </c>
      <c r="G353" s="13"/>
      <c r="H353" s="194">
        <v>0.80000000000000004</v>
      </c>
      <c r="I353" s="195"/>
      <c r="J353" s="13"/>
      <c r="K353" s="13"/>
      <c r="L353" s="191"/>
      <c r="M353" s="196"/>
      <c r="N353" s="197"/>
      <c r="O353" s="197"/>
      <c r="P353" s="197"/>
      <c r="Q353" s="197"/>
      <c r="R353" s="197"/>
      <c r="S353" s="197"/>
      <c r="T353" s="19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2" t="s">
        <v>128</v>
      </c>
      <c r="AU353" s="192" t="s">
        <v>83</v>
      </c>
      <c r="AV353" s="13" t="s">
        <v>83</v>
      </c>
      <c r="AW353" s="13" t="s">
        <v>30</v>
      </c>
      <c r="AX353" s="13" t="s">
        <v>81</v>
      </c>
      <c r="AY353" s="192" t="s">
        <v>114</v>
      </c>
    </row>
    <row r="354" s="2" customFormat="1" ht="21.75" customHeight="1">
      <c r="A354" s="37"/>
      <c r="B354" s="170"/>
      <c r="C354" s="171" t="s">
        <v>563</v>
      </c>
      <c r="D354" s="171" t="s">
        <v>117</v>
      </c>
      <c r="E354" s="172" t="s">
        <v>564</v>
      </c>
      <c r="F354" s="173" t="s">
        <v>565</v>
      </c>
      <c r="G354" s="174" t="s">
        <v>251</v>
      </c>
      <c r="H354" s="175">
        <v>67.405000000000001</v>
      </c>
      <c r="I354" s="176"/>
      <c r="J354" s="177">
        <f>ROUND(I354*H354,2)</f>
        <v>0</v>
      </c>
      <c r="K354" s="173" t="s">
        <v>121</v>
      </c>
      <c r="L354" s="38"/>
      <c r="M354" s="178" t="s">
        <v>1</v>
      </c>
      <c r="N354" s="179" t="s">
        <v>38</v>
      </c>
      <c r="O354" s="76"/>
      <c r="P354" s="180">
        <f>O354*H354</f>
        <v>0</v>
      </c>
      <c r="Q354" s="180">
        <v>0.13208</v>
      </c>
      <c r="R354" s="180">
        <f>Q354*H354</f>
        <v>8.9028524000000004</v>
      </c>
      <c r="S354" s="180">
        <v>0</v>
      </c>
      <c r="T354" s="18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2" t="s">
        <v>122</v>
      </c>
      <c r="AT354" s="182" t="s">
        <v>117</v>
      </c>
      <c r="AU354" s="182" t="s">
        <v>83</v>
      </c>
      <c r="AY354" s="18" t="s">
        <v>114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8" t="s">
        <v>81</v>
      </c>
      <c r="BK354" s="183">
        <f>ROUND(I354*H354,2)</f>
        <v>0</v>
      </c>
      <c r="BL354" s="18" t="s">
        <v>122</v>
      </c>
      <c r="BM354" s="182" t="s">
        <v>566</v>
      </c>
    </row>
    <row r="355" s="2" customFormat="1">
      <c r="A355" s="37"/>
      <c r="B355" s="38"/>
      <c r="C355" s="37"/>
      <c r="D355" s="184" t="s">
        <v>124</v>
      </c>
      <c r="E355" s="37"/>
      <c r="F355" s="185" t="s">
        <v>567</v>
      </c>
      <c r="G355" s="37"/>
      <c r="H355" s="37"/>
      <c r="I355" s="186"/>
      <c r="J355" s="37"/>
      <c r="K355" s="37"/>
      <c r="L355" s="38"/>
      <c r="M355" s="187"/>
      <c r="N355" s="188"/>
      <c r="O355" s="76"/>
      <c r="P355" s="76"/>
      <c r="Q355" s="76"/>
      <c r="R355" s="76"/>
      <c r="S355" s="76"/>
      <c r="T355" s="7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8" t="s">
        <v>124</v>
      </c>
      <c r="AU355" s="18" t="s">
        <v>83</v>
      </c>
    </row>
    <row r="356" s="2" customFormat="1">
      <c r="A356" s="37"/>
      <c r="B356" s="38"/>
      <c r="C356" s="37"/>
      <c r="D356" s="189" t="s">
        <v>126</v>
      </c>
      <c r="E356" s="37"/>
      <c r="F356" s="190" t="s">
        <v>568</v>
      </c>
      <c r="G356" s="37"/>
      <c r="H356" s="37"/>
      <c r="I356" s="186"/>
      <c r="J356" s="37"/>
      <c r="K356" s="37"/>
      <c r="L356" s="38"/>
      <c r="M356" s="187"/>
      <c r="N356" s="188"/>
      <c r="O356" s="76"/>
      <c r="P356" s="76"/>
      <c r="Q356" s="76"/>
      <c r="R356" s="76"/>
      <c r="S356" s="76"/>
      <c r="T356" s="7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8" t="s">
        <v>126</v>
      </c>
      <c r="AU356" s="18" t="s">
        <v>83</v>
      </c>
    </row>
    <row r="357" s="13" customFormat="1">
      <c r="A357" s="13"/>
      <c r="B357" s="191"/>
      <c r="C357" s="13"/>
      <c r="D357" s="184" t="s">
        <v>128</v>
      </c>
      <c r="E357" s="192" t="s">
        <v>1</v>
      </c>
      <c r="F357" s="193" t="s">
        <v>569</v>
      </c>
      <c r="G357" s="13"/>
      <c r="H357" s="194">
        <v>67.405000000000001</v>
      </c>
      <c r="I357" s="195"/>
      <c r="J357" s="13"/>
      <c r="K357" s="13"/>
      <c r="L357" s="191"/>
      <c r="M357" s="196"/>
      <c r="N357" s="197"/>
      <c r="O357" s="197"/>
      <c r="P357" s="197"/>
      <c r="Q357" s="197"/>
      <c r="R357" s="197"/>
      <c r="S357" s="197"/>
      <c r="T357" s="19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2" t="s">
        <v>128</v>
      </c>
      <c r="AU357" s="192" t="s">
        <v>83</v>
      </c>
      <c r="AV357" s="13" t="s">
        <v>83</v>
      </c>
      <c r="AW357" s="13" t="s">
        <v>30</v>
      </c>
      <c r="AX357" s="13" t="s">
        <v>81</v>
      </c>
      <c r="AY357" s="192" t="s">
        <v>114</v>
      </c>
    </row>
    <row r="358" s="2" customFormat="1" ht="24.15" customHeight="1">
      <c r="A358" s="37"/>
      <c r="B358" s="170"/>
      <c r="C358" s="171" t="s">
        <v>570</v>
      </c>
      <c r="D358" s="171" t="s">
        <v>117</v>
      </c>
      <c r="E358" s="172" t="s">
        <v>571</v>
      </c>
      <c r="F358" s="173" t="s">
        <v>572</v>
      </c>
      <c r="G358" s="174" t="s">
        <v>251</v>
      </c>
      <c r="H358" s="175">
        <v>67.405000000000001</v>
      </c>
      <c r="I358" s="176"/>
      <c r="J358" s="177">
        <f>ROUND(I358*H358,2)</f>
        <v>0</v>
      </c>
      <c r="K358" s="173" t="s">
        <v>121</v>
      </c>
      <c r="L358" s="38"/>
      <c r="M358" s="178" t="s">
        <v>1</v>
      </c>
      <c r="N358" s="179" t="s">
        <v>38</v>
      </c>
      <c r="O358" s="76"/>
      <c r="P358" s="180">
        <f>O358*H358</f>
        <v>0</v>
      </c>
      <c r="Q358" s="180">
        <v>0</v>
      </c>
      <c r="R358" s="180">
        <f>Q358*H358</f>
        <v>0</v>
      </c>
      <c r="S358" s="180">
        <v>0</v>
      </c>
      <c r="T358" s="18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2" t="s">
        <v>122</v>
      </c>
      <c r="AT358" s="182" t="s">
        <v>117</v>
      </c>
      <c r="AU358" s="182" t="s">
        <v>83</v>
      </c>
      <c r="AY358" s="18" t="s">
        <v>114</v>
      </c>
      <c r="BE358" s="183">
        <f>IF(N358="základní",J358,0)</f>
        <v>0</v>
      </c>
      <c r="BF358" s="183">
        <f>IF(N358="snížená",J358,0)</f>
        <v>0</v>
      </c>
      <c r="BG358" s="183">
        <f>IF(N358="zákl. přenesená",J358,0)</f>
        <v>0</v>
      </c>
      <c r="BH358" s="183">
        <f>IF(N358="sníž. přenesená",J358,0)</f>
        <v>0</v>
      </c>
      <c r="BI358" s="183">
        <f>IF(N358="nulová",J358,0)</f>
        <v>0</v>
      </c>
      <c r="BJ358" s="18" t="s">
        <v>81</v>
      </c>
      <c r="BK358" s="183">
        <f>ROUND(I358*H358,2)</f>
        <v>0</v>
      </c>
      <c r="BL358" s="18" t="s">
        <v>122</v>
      </c>
      <c r="BM358" s="182" t="s">
        <v>573</v>
      </c>
    </row>
    <row r="359" s="2" customFormat="1">
      <c r="A359" s="37"/>
      <c r="B359" s="38"/>
      <c r="C359" s="37"/>
      <c r="D359" s="184" t="s">
        <v>124</v>
      </c>
      <c r="E359" s="37"/>
      <c r="F359" s="185" t="s">
        <v>574</v>
      </c>
      <c r="G359" s="37"/>
      <c r="H359" s="37"/>
      <c r="I359" s="186"/>
      <c r="J359" s="37"/>
      <c r="K359" s="37"/>
      <c r="L359" s="38"/>
      <c r="M359" s="187"/>
      <c r="N359" s="188"/>
      <c r="O359" s="76"/>
      <c r="P359" s="76"/>
      <c r="Q359" s="76"/>
      <c r="R359" s="76"/>
      <c r="S359" s="76"/>
      <c r="T359" s="7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8" t="s">
        <v>124</v>
      </c>
      <c r="AU359" s="18" t="s">
        <v>83</v>
      </c>
    </row>
    <row r="360" s="2" customFormat="1">
      <c r="A360" s="37"/>
      <c r="B360" s="38"/>
      <c r="C360" s="37"/>
      <c r="D360" s="189" t="s">
        <v>126</v>
      </c>
      <c r="E360" s="37"/>
      <c r="F360" s="190" t="s">
        <v>575</v>
      </c>
      <c r="G360" s="37"/>
      <c r="H360" s="37"/>
      <c r="I360" s="186"/>
      <c r="J360" s="37"/>
      <c r="K360" s="37"/>
      <c r="L360" s="38"/>
      <c r="M360" s="187"/>
      <c r="N360" s="188"/>
      <c r="O360" s="76"/>
      <c r="P360" s="76"/>
      <c r="Q360" s="76"/>
      <c r="R360" s="76"/>
      <c r="S360" s="76"/>
      <c r="T360" s="7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8" t="s">
        <v>126</v>
      </c>
      <c r="AU360" s="18" t="s">
        <v>83</v>
      </c>
    </row>
    <row r="361" s="2" customFormat="1" ht="37.8" customHeight="1">
      <c r="A361" s="37"/>
      <c r="B361" s="170"/>
      <c r="C361" s="171" t="s">
        <v>576</v>
      </c>
      <c r="D361" s="171" t="s">
        <v>117</v>
      </c>
      <c r="E361" s="172" t="s">
        <v>577</v>
      </c>
      <c r="F361" s="173" t="s">
        <v>578</v>
      </c>
      <c r="G361" s="174" t="s">
        <v>231</v>
      </c>
      <c r="H361" s="175">
        <v>17.079999999999998</v>
      </c>
      <c r="I361" s="176"/>
      <c r="J361" s="177">
        <f>ROUND(I361*H361,2)</f>
        <v>0</v>
      </c>
      <c r="K361" s="173" t="s">
        <v>1</v>
      </c>
      <c r="L361" s="38"/>
      <c r="M361" s="178" t="s">
        <v>1</v>
      </c>
      <c r="N361" s="179" t="s">
        <v>38</v>
      </c>
      <c r="O361" s="76"/>
      <c r="P361" s="180">
        <f>O361*H361</f>
        <v>0</v>
      </c>
      <c r="Q361" s="180">
        <v>0.0039500000000000004</v>
      </c>
      <c r="R361" s="180">
        <f>Q361*H361</f>
        <v>0.067465999999999998</v>
      </c>
      <c r="S361" s="180">
        <v>0</v>
      </c>
      <c r="T361" s="18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2" t="s">
        <v>122</v>
      </c>
      <c r="AT361" s="182" t="s">
        <v>117</v>
      </c>
      <c r="AU361" s="182" t="s">
        <v>83</v>
      </c>
      <c r="AY361" s="18" t="s">
        <v>114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18" t="s">
        <v>81</v>
      </c>
      <c r="BK361" s="183">
        <f>ROUND(I361*H361,2)</f>
        <v>0</v>
      </c>
      <c r="BL361" s="18" t="s">
        <v>122</v>
      </c>
      <c r="BM361" s="182" t="s">
        <v>579</v>
      </c>
    </row>
    <row r="362" s="2" customFormat="1">
      <c r="A362" s="37"/>
      <c r="B362" s="38"/>
      <c r="C362" s="37"/>
      <c r="D362" s="184" t="s">
        <v>124</v>
      </c>
      <c r="E362" s="37"/>
      <c r="F362" s="185" t="s">
        <v>578</v>
      </c>
      <c r="G362" s="37"/>
      <c r="H362" s="37"/>
      <c r="I362" s="186"/>
      <c r="J362" s="37"/>
      <c r="K362" s="37"/>
      <c r="L362" s="38"/>
      <c r="M362" s="187"/>
      <c r="N362" s="188"/>
      <c r="O362" s="76"/>
      <c r="P362" s="76"/>
      <c r="Q362" s="76"/>
      <c r="R362" s="76"/>
      <c r="S362" s="76"/>
      <c r="T362" s="7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8" t="s">
        <v>124</v>
      </c>
      <c r="AU362" s="18" t="s">
        <v>83</v>
      </c>
    </row>
    <row r="363" s="13" customFormat="1">
      <c r="A363" s="13"/>
      <c r="B363" s="191"/>
      <c r="C363" s="13"/>
      <c r="D363" s="184" t="s">
        <v>128</v>
      </c>
      <c r="E363" s="192" t="s">
        <v>1</v>
      </c>
      <c r="F363" s="193" t="s">
        <v>580</v>
      </c>
      <c r="G363" s="13"/>
      <c r="H363" s="194">
        <v>17.079999999999998</v>
      </c>
      <c r="I363" s="195"/>
      <c r="J363" s="13"/>
      <c r="K363" s="13"/>
      <c r="L363" s="191"/>
      <c r="M363" s="196"/>
      <c r="N363" s="197"/>
      <c r="O363" s="197"/>
      <c r="P363" s="197"/>
      <c r="Q363" s="197"/>
      <c r="R363" s="197"/>
      <c r="S363" s="197"/>
      <c r="T363" s="19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2" t="s">
        <v>128</v>
      </c>
      <c r="AU363" s="192" t="s">
        <v>83</v>
      </c>
      <c r="AV363" s="13" t="s">
        <v>83</v>
      </c>
      <c r="AW363" s="13" t="s">
        <v>30</v>
      </c>
      <c r="AX363" s="13" t="s">
        <v>81</v>
      </c>
      <c r="AY363" s="192" t="s">
        <v>114</v>
      </c>
    </row>
    <row r="364" s="2" customFormat="1" ht="21.75" customHeight="1">
      <c r="A364" s="37"/>
      <c r="B364" s="170"/>
      <c r="C364" s="171" t="s">
        <v>581</v>
      </c>
      <c r="D364" s="171" t="s">
        <v>117</v>
      </c>
      <c r="E364" s="172" t="s">
        <v>582</v>
      </c>
      <c r="F364" s="173" t="s">
        <v>583</v>
      </c>
      <c r="G364" s="174" t="s">
        <v>231</v>
      </c>
      <c r="H364" s="175">
        <v>53.039999999999999</v>
      </c>
      <c r="I364" s="176"/>
      <c r="J364" s="177">
        <f>ROUND(I364*H364,2)</f>
        <v>0</v>
      </c>
      <c r="K364" s="173" t="s">
        <v>121</v>
      </c>
      <c r="L364" s="38"/>
      <c r="M364" s="178" t="s">
        <v>1</v>
      </c>
      <c r="N364" s="179" t="s">
        <v>38</v>
      </c>
      <c r="O364" s="76"/>
      <c r="P364" s="180">
        <f>O364*H364</f>
        <v>0</v>
      </c>
      <c r="Q364" s="180">
        <v>0.00080999999999999996</v>
      </c>
      <c r="R364" s="180">
        <f>Q364*H364</f>
        <v>0.042962399999999998</v>
      </c>
      <c r="S364" s="180">
        <v>0</v>
      </c>
      <c r="T364" s="181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2" t="s">
        <v>122</v>
      </c>
      <c r="AT364" s="182" t="s">
        <v>117</v>
      </c>
      <c r="AU364" s="182" t="s">
        <v>83</v>
      </c>
      <c r="AY364" s="18" t="s">
        <v>114</v>
      </c>
      <c r="BE364" s="183">
        <f>IF(N364="základní",J364,0)</f>
        <v>0</v>
      </c>
      <c r="BF364" s="183">
        <f>IF(N364="snížená",J364,0)</f>
        <v>0</v>
      </c>
      <c r="BG364" s="183">
        <f>IF(N364="zákl. přenesená",J364,0)</f>
        <v>0</v>
      </c>
      <c r="BH364" s="183">
        <f>IF(N364="sníž. přenesená",J364,0)</f>
        <v>0</v>
      </c>
      <c r="BI364" s="183">
        <f>IF(N364="nulová",J364,0)</f>
        <v>0</v>
      </c>
      <c r="BJ364" s="18" t="s">
        <v>81</v>
      </c>
      <c r="BK364" s="183">
        <f>ROUND(I364*H364,2)</f>
        <v>0</v>
      </c>
      <c r="BL364" s="18" t="s">
        <v>122</v>
      </c>
      <c r="BM364" s="182" t="s">
        <v>584</v>
      </c>
    </row>
    <row r="365" s="2" customFormat="1">
      <c r="A365" s="37"/>
      <c r="B365" s="38"/>
      <c r="C365" s="37"/>
      <c r="D365" s="184" t="s">
        <v>124</v>
      </c>
      <c r="E365" s="37"/>
      <c r="F365" s="185" t="s">
        <v>585</v>
      </c>
      <c r="G365" s="37"/>
      <c r="H365" s="37"/>
      <c r="I365" s="186"/>
      <c r="J365" s="37"/>
      <c r="K365" s="37"/>
      <c r="L365" s="38"/>
      <c r="M365" s="187"/>
      <c r="N365" s="188"/>
      <c r="O365" s="76"/>
      <c r="P365" s="76"/>
      <c r="Q365" s="76"/>
      <c r="R365" s="76"/>
      <c r="S365" s="76"/>
      <c r="T365" s="7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8" t="s">
        <v>124</v>
      </c>
      <c r="AU365" s="18" t="s">
        <v>83</v>
      </c>
    </row>
    <row r="366" s="2" customFormat="1">
      <c r="A366" s="37"/>
      <c r="B366" s="38"/>
      <c r="C366" s="37"/>
      <c r="D366" s="189" t="s">
        <v>126</v>
      </c>
      <c r="E366" s="37"/>
      <c r="F366" s="190" t="s">
        <v>586</v>
      </c>
      <c r="G366" s="37"/>
      <c r="H366" s="37"/>
      <c r="I366" s="186"/>
      <c r="J366" s="37"/>
      <c r="K366" s="37"/>
      <c r="L366" s="38"/>
      <c r="M366" s="187"/>
      <c r="N366" s="188"/>
      <c r="O366" s="76"/>
      <c r="P366" s="76"/>
      <c r="Q366" s="76"/>
      <c r="R366" s="76"/>
      <c r="S366" s="76"/>
      <c r="T366" s="7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8" t="s">
        <v>126</v>
      </c>
      <c r="AU366" s="18" t="s">
        <v>83</v>
      </c>
    </row>
    <row r="367" s="13" customFormat="1">
      <c r="A367" s="13"/>
      <c r="B367" s="191"/>
      <c r="C367" s="13"/>
      <c r="D367" s="184" t="s">
        <v>128</v>
      </c>
      <c r="E367" s="192" t="s">
        <v>1</v>
      </c>
      <c r="F367" s="193" t="s">
        <v>587</v>
      </c>
      <c r="G367" s="13"/>
      <c r="H367" s="194">
        <v>53.039999999999999</v>
      </c>
      <c r="I367" s="195"/>
      <c r="J367" s="13"/>
      <c r="K367" s="13"/>
      <c r="L367" s="191"/>
      <c r="M367" s="196"/>
      <c r="N367" s="197"/>
      <c r="O367" s="197"/>
      <c r="P367" s="197"/>
      <c r="Q367" s="197"/>
      <c r="R367" s="197"/>
      <c r="S367" s="197"/>
      <c r="T367" s="19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2" t="s">
        <v>128</v>
      </c>
      <c r="AU367" s="192" t="s">
        <v>83</v>
      </c>
      <c r="AV367" s="13" t="s">
        <v>83</v>
      </c>
      <c r="AW367" s="13" t="s">
        <v>30</v>
      </c>
      <c r="AX367" s="13" t="s">
        <v>81</v>
      </c>
      <c r="AY367" s="192" t="s">
        <v>114</v>
      </c>
    </row>
    <row r="368" s="12" customFormat="1" ht="22.8" customHeight="1">
      <c r="A368" s="12"/>
      <c r="B368" s="157"/>
      <c r="C368" s="12"/>
      <c r="D368" s="158" t="s">
        <v>72</v>
      </c>
      <c r="E368" s="168" t="s">
        <v>122</v>
      </c>
      <c r="F368" s="168" t="s">
        <v>588</v>
      </c>
      <c r="G368" s="12"/>
      <c r="H368" s="12"/>
      <c r="I368" s="160"/>
      <c r="J368" s="169">
        <f>BK368</f>
        <v>0</v>
      </c>
      <c r="K368" s="12"/>
      <c r="L368" s="157"/>
      <c r="M368" s="162"/>
      <c r="N368" s="163"/>
      <c r="O368" s="163"/>
      <c r="P368" s="164">
        <f>SUM(P369:P386)</f>
        <v>0</v>
      </c>
      <c r="Q368" s="163"/>
      <c r="R368" s="164">
        <f>SUM(R369:R386)</f>
        <v>42.521546000000001</v>
      </c>
      <c r="S368" s="163"/>
      <c r="T368" s="165">
        <f>SUM(T369:T386)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158" t="s">
        <v>81</v>
      </c>
      <c r="AT368" s="166" t="s">
        <v>72</v>
      </c>
      <c r="AU368" s="166" t="s">
        <v>81</v>
      </c>
      <c r="AY368" s="158" t="s">
        <v>114</v>
      </c>
      <c r="BK368" s="167">
        <f>SUM(BK369:BK386)</f>
        <v>0</v>
      </c>
    </row>
    <row r="369" s="2" customFormat="1" ht="24.15" customHeight="1">
      <c r="A369" s="37"/>
      <c r="B369" s="170"/>
      <c r="C369" s="171" t="s">
        <v>589</v>
      </c>
      <c r="D369" s="171" t="s">
        <v>117</v>
      </c>
      <c r="E369" s="172" t="s">
        <v>590</v>
      </c>
      <c r="F369" s="173" t="s">
        <v>591</v>
      </c>
      <c r="G369" s="174" t="s">
        <v>181</v>
      </c>
      <c r="H369" s="175">
        <v>1</v>
      </c>
      <c r="I369" s="176"/>
      <c r="J369" s="177">
        <f>ROUND(I369*H369,2)</f>
        <v>0</v>
      </c>
      <c r="K369" s="173" t="s">
        <v>1</v>
      </c>
      <c r="L369" s="38"/>
      <c r="M369" s="178" t="s">
        <v>1</v>
      </c>
      <c r="N369" s="179" t="s">
        <v>38</v>
      </c>
      <c r="O369" s="76"/>
      <c r="P369" s="180">
        <f>O369*H369</f>
        <v>0</v>
      </c>
      <c r="Q369" s="180">
        <v>0.056730000000000003</v>
      </c>
      <c r="R369" s="180">
        <f>Q369*H369</f>
        <v>0.056730000000000003</v>
      </c>
      <c r="S369" s="180">
        <v>0</v>
      </c>
      <c r="T369" s="18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2" t="s">
        <v>122</v>
      </c>
      <c r="AT369" s="182" t="s">
        <v>117</v>
      </c>
      <c r="AU369" s="182" t="s">
        <v>83</v>
      </c>
      <c r="AY369" s="18" t="s">
        <v>114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8" t="s">
        <v>81</v>
      </c>
      <c r="BK369" s="183">
        <f>ROUND(I369*H369,2)</f>
        <v>0</v>
      </c>
      <c r="BL369" s="18" t="s">
        <v>122</v>
      </c>
      <c r="BM369" s="182" t="s">
        <v>592</v>
      </c>
    </row>
    <row r="370" s="2" customFormat="1">
      <c r="A370" s="37"/>
      <c r="B370" s="38"/>
      <c r="C370" s="37"/>
      <c r="D370" s="184" t="s">
        <v>124</v>
      </c>
      <c r="E370" s="37"/>
      <c r="F370" s="185" t="s">
        <v>591</v>
      </c>
      <c r="G370" s="37"/>
      <c r="H370" s="37"/>
      <c r="I370" s="186"/>
      <c r="J370" s="37"/>
      <c r="K370" s="37"/>
      <c r="L370" s="38"/>
      <c r="M370" s="187"/>
      <c r="N370" s="188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124</v>
      </c>
      <c r="AU370" s="18" t="s">
        <v>83</v>
      </c>
    </row>
    <row r="371" s="2" customFormat="1" ht="24.15" customHeight="1">
      <c r="A371" s="37"/>
      <c r="B371" s="170"/>
      <c r="C371" s="171" t="s">
        <v>593</v>
      </c>
      <c r="D371" s="171" t="s">
        <v>117</v>
      </c>
      <c r="E371" s="172" t="s">
        <v>594</v>
      </c>
      <c r="F371" s="173" t="s">
        <v>595</v>
      </c>
      <c r="G371" s="174" t="s">
        <v>206</v>
      </c>
      <c r="H371" s="175">
        <v>36</v>
      </c>
      <c r="I371" s="176"/>
      <c r="J371" s="177">
        <f>ROUND(I371*H371,2)</f>
        <v>0</v>
      </c>
      <c r="K371" s="173" t="s">
        <v>121</v>
      </c>
      <c r="L371" s="38"/>
      <c r="M371" s="178" t="s">
        <v>1</v>
      </c>
      <c r="N371" s="179" t="s">
        <v>38</v>
      </c>
      <c r="O371" s="76"/>
      <c r="P371" s="180">
        <f>O371*H371</f>
        <v>0</v>
      </c>
      <c r="Q371" s="180">
        <v>0</v>
      </c>
      <c r="R371" s="180">
        <f>Q371*H371</f>
        <v>0</v>
      </c>
      <c r="S371" s="180">
        <v>0</v>
      </c>
      <c r="T371" s="181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82" t="s">
        <v>122</v>
      </c>
      <c r="AT371" s="182" t="s">
        <v>117</v>
      </c>
      <c r="AU371" s="182" t="s">
        <v>83</v>
      </c>
      <c r="AY371" s="18" t="s">
        <v>114</v>
      </c>
      <c r="BE371" s="183">
        <f>IF(N371="základní",J371,0)</f>
        <v>0</v>
      </c>
      <c r="BF371" s="183">
        <f>IF(N371="snížená",J371,0)</f>
        <v>0</v>
      </c>
      <c r="BG371" s="183">
        <f>IF(N371="zákl. přenesená",J371,0)</f>
        <v>0</v>
      </c>
      <c r="BH371" s="183">
        <f>IF(N371="sníž. přenesená",J371,0)</f>
        <v>0</v>
      </c>
      <c r="BI371" s="183">
        <f>IF(N371="nulová",J371,0)</f>
        <v>0</v>
      </c>
      <c r="BJ371" s="18" t="s">
        <v>81</v>
      </c>
      <c r="BK371" s="183">
        <f>ROUND(I371*H371,2)</f>
        <v>0</v>
      </c>
      <c r="BL371" s="18" t="s">
        <v>122</v>
      </c>
      <c r="BM371" s="182" t="s">
        <v>596</v>
      </c>
    </row>
    <row r="372" s="2" customFormat="1">
      <c r="A372" s="37"/>
      <c r="B372" s="38"/>
      <c r="C372" s="37"/>
      <c r="D372" s="184" t="s">
        <v>124</v>
      </c>
      <c r="E372" s="37"/>
      <c r="F372" s="185" t="s">
        <v>597</v>
      </c>
      <c r="G372" s="37"/>
      <c r="H372" s="37"/>
      <c r="I372" s="186"/>
      <c r="J372" s="37"/>
      <c r="K372" s="37"/>
      <c r="L372" s="38"/>
      <c r="M372" s="187"/>
      <c r="N372" s="188"/>
      <c r="O372" s="76"/>
      <c r="P372" s="76"/>
      <c r="Q372" s="76"/>
      <c r="R372" s="76"/>
      <c r="S372" s="76"/>
      <c r="T372" s="7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8" t="s">
        <v>124</v>
      </c>
      <c r="AU372" s="18" t="s">
        <v>83</v>
      </c>
    </row>
    <row r="373" s="2" customFormat="1">
      <c r="A373" s="37"/>
      <c r="B373" s="38"/>
      <c r="C373" s="37"/>
      <c r="D373" s="189" t="s">
        <v>126</v>
      </c>
      <c r="E373" s="37"/>
      <c r="F373" s="190" t="s">
        <v>598</v>
      </c>
      <c r="G373" s="37"/>
      <c r="H373" s="37"/>
      <c r="I373" s="186"/>
      <c r="J373" s="37"/>
      <c r="K373" s="37"/>
      <c r="L373" s="38"/>
      <c r="M373" s="187"/>
      <c r="N373" s="188"/>
      <c r="O373" s="76"/>
      <c r="P373" s="76"/>
      <c r="Q373" s="76"/>
      <c r="R373" s="76"/>
      <c r="S373" s="76"/>
      <c r="T373" s="7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8" t="s">
        <v>126</v>
      </c>
      <c r="AU373" s="18" t="s">
        <v>83</v>
      </c>
    </row>
    <row r="374" s="13" customFormat="1">
      <c r="A374" s="13"/>
      <c r="B374" s="191"/>
      <c r="C374" s="13"/>
      <c r="D374" s="184" t="s">
        <v>128</v>
      </c>
      <c r="E374" s="192" t="s">
        <v>1</v>
      </c>
      <c r="F374" s="193" t="s">
        <v>599</v>
      </c>
      <c r="G374" s="13"/>
      <c r="H374" s="194">
        <v>36</v>
      </c>
      <c r="I374" s="195"/>
      <c r="J374" s="13"/>
      <c r="K374" s="13"/>
      <c r="L374" s="191"/>
      <c r="M374" s="196"/>
      <c r="N374" s="197"/>
      <c r="O374" s="197"/>
      <c r="P374" s="197"/>
      <c r="Q374" s="197"/>
      <c r="R374" s="197"/>
      <c r="S374" s="197"/>
      <c r="T374" s="19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2" t="s">
        <v>128</v>
      </c>
      <c r="AU374" s="192" t="s">
        <v>83</v>
      </c>
      <c r="AV374" s="13" t="s">
        <v>83</v>
      </c>
      <c r="AW374" s="13" t="s">
        <v>30</v>
      </c>
      <c r="AX374" s="13" t="s">
        <v>81</v>
      </c>
      <c r="AY374" s="192" t="s">
        <v>114</v>
      </c>
    </row>
    <row r="375" s="2" customFormat="1" ht="24.15" customHeight="1">
      <c r="A375" s="37"/>
      <c r="B375" s="170"/>
      <c r="C375" s="171" t="s">
        <v>600</v>
      </c>
      <c r="D375" s="171" t="s">
        <v>117</v>
      </c>
      <c r="E375" s="172" t="s">
        <v>601</v>
      </c>
      <c r="F375" s="173" t="s">
        <v>602</v>
      </c>
      <c r="G375" s="174" t="s">
        <v>251</v>
      </c>
      <c r="H375" s="175">
        <v>13.199999999999999</v>
      </c>
      <c r="I375" s="176"/>
      <c r="J375" s="177">
        <f>ROUND(I375*H375,2)</f>
        <v>0</v>
      </c>
      <c r="K375" s="173" t="s">
        <v>121</v>
      </c>
      <c r="L375" s="38"/>
      <c r="M375" s="178" t="s">
        <v>1</v>
      </c>
      <c r="N375" s="179" t="s">
        <v>38</v>
      </c>
      <c r="O375" s="76"/>
      <c r="P375" s="180">
        <f>O375*H375</f>
        <v>0</v>
      </c>
      <c r="Q375" s="180">
        <v>0</v>
      </c>
      <c r="R375" s="180">
        <f>Q375*H375</f>
        <v>0</v>
      </c>
      <c r="S375" s="180">
        <v>0</v>
      </c>
      <c r="T375" s="181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2" t="s">
        <v>122</v>
      </c>
      <c r="AT375" s="182" t="s">
        <v>117</v>
      </c>
      <c r="AU375" s="182" t="s">
        <v>83</v>
      </c>
      <c r="AY375" s="18" t="s">
        <v>114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8" t="s">
        <v>81</v>
      </c>
      <c r="BK375" s="183">
        <f>ROUND(I375*H375,2)</f>
        <v>0</v>
      </c>
      <c r="BL375" s="18" t="s">
        <v>122</v>
      </c>
      <c r="BM375" s="182" t="s">
        <v>603</v>
      </c>
    </row>
    <row r="376" s="2" customFormat="1">
      <c r="A376" s="37"/>
      <c r="B376" s="38"/>
      <c r="C376" s="37"/>
      <c r="D376" s="184" t="s">
        <v>124</v>
      </c>
      <c r="E376" s="37"/>
      <c r="F376" s="185" t="s">
        <v>604</v>
      </c>
      <c r="G376" s="37"/>
      <c r="H376" s="37"/>
      <c r="I376" s="186"/>
      <c r="J376" s="37"/>
      <c r="K376" s="37"/>
      <c r="L376" s="38"/>
      <c r="M376" s="187"/>
      <c r="N376" s="188"/>
      <c r="O376" s="76"/>
      <c r="P376" s="76"/>
      <c r="Q376" s="76"/>
      <c r="R376" s="76"/>
      <c r="S376" s="76"/>
      <c r="T376" s="7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8" t="s">
        <v>124</v>
      </c>
      <c r="AU376" s="18" t="s">
        <v>83</v>
      </c>
    </row>
    <row r="377" s="2" customFormat="1">
      <c r="A377" s="37"/>
      <c r="B377" s="38"/>
      <c r="C377" s="37"/>
      <c r="D377" s="189" t="s">
        <v>126</v>
      </c>
      <c r="E377" s="37"/>
      <c r="F377" s="190" t="s">
        <v>605</v>
      </c>
      <c r="G377" s="37"/>
      <c r="H377" s="37"/>
      <c r="I377" s="186"/>
      <c r="J377" s="37"/>
      <c r="K377" s="37"/>
      <c r="L377" s="38"/>
      <c r="M377" s="187"/>
      <c r="N377" s="188"/>
      <c r="O377" s="76"/>
      <c r="P377" s="76"/>
      <c r="Q377" s="76"/>
      <c r="R377" s="76"/>
      <c r="S377" s="76"/>
      <c r="T377" s="7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8" t="s">
        <v>126</v>
      </c>
      <c r="AU377" s="18" t="s">
        <v>83</v>
      </c>
    </row>
    <row r="378" s="13" customFormat="1">
      <c r="A378" s="13"/>
      <c r="B378" s="191"/>
      <c r="C378" s="13"/>
      <c r="D378" s="184" t="s">
        <v>128</v>
      </c>
      <c r="E378" s="192" t="s">
        <v>1</v>
      </c>
      <c r="F378" s="193" t="s">
        <v>606</v>
      </c>
      <c r="G378" s="13"/>
      <c r="H378" s="194">
        <v>13.199999999999999</v>
      </c>
      <c r="I378" s="195"/>
      <c r="J378" s="13"/>
      <c r="K378" s="13"/>
      <c r="L378" s="191"/>
      <c r="M378" s="196"/>
      <c r="N378" s="197"/>
      <c r="O378" s="197"/>
      <c r="P378" s="197"/>
      <c r="Q378" s="197"/>
      <c r="R378" s="197"/>
      <c r="S378" s="197"/>
      <c r="T378" s="19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2" t="s">
        <v>128</v>
      </c>
      <c r="AU378" s="192" t="s">
        <v>83</v>
      </c>
      <c r="AV378" s="13" t="s">
        <v>83</v>
      </c>
      <c r="AW378" s="13" t="s">
        <v>30</v>
      </c>
      <c r="AX378" s="13" t="s">
        <v>81</v>
      </c>
      <c r="AY378" s="192" t="s">
        <v>114</v>
      </c>
    </row>
    <row r="379" s="2" customFormat="1" ht="33" customHeight="1">
      <c r="A379" s="37"/>
      <c r="B379" s="170"/>
      <c r="C379" s="171" t="s">
        <v>607</v>
      </c>
      <c r="D379" s="171" t="s">
        <v>117</v>
      </c>
      <c r="E379" s="172" t="s">
        <v>608</v>
      </c>
      <c r="F379" s="173" t="s">
        <v>609</v>
      </c>
      <c r="G379" s="174" t="s">
        <v>206</v>
      </c>
      <c r="H379" s="175">
        <v>1.8</v>
      </c>
      <c r="I379" s="176"/>
      <c r="J379" s="177">
        <f>ROUND(I379*H379,2)</f>
        <v>0</v>
      </c>
      <c r="K379" s="173" t="s">
        <v>121</v>
      </c>
      <c r="L379" s="38"/>
      <c r="M379" s="178" t="s">
        <v>1</v>
      </c>
      <c r="N379" s="179" t="s">
        <v>38</v>
      </c>
      <c r="O379" s="76"/>
      <c r="P379" s="180">
        <f>O379*H379</f>
        <v>0</v>
      </c>
      <c r="Q379" s="180">
        <v>1.0311999999999999</v>
      </c>
      <c r="R379" s="180">
        <f>Q379*H379</f>
        <v>1.8561599999999998</v>
      </c>
      <c r="S379" s="180">
        <v>0</v>
      </c>
      <c r="T379" s="18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82" t="s">
        <v>122</v>
      </c>
      <c r="AT379" s="182" t="s">
        <v>117</v>
      </c>
      <c r="AU379" s="182" t="s">
        <v>83</v>
      </c>
      <c r="AY379" s="18" t="s">
        <v>114</v>
      </c>
      <c r="BE379" s="183">
        <f>IF(N379="základní",J379,0)</f>
        <v>0</v>
      </c>
      <c r="BF379" s="183">
        <f>IF(N379="snížená",J379,0)</f>
        <v>0</v>
      </c>
      <c r="BG379" s="183">
        <f>IF(N379="zákl. přenesená",J379,0)</f>
        <v>0</v>
      </c>
      <c r="BH379" s="183">
        <f>IF(N379="sníž. přenesená",J379,0)</f>
        <v>0</v>
      </c>
      <c r="BI379" s="183">
        <f>IF(N379="nulová",J379,0)</f>
        <v>0</v>
      </c>
      <c r="BJ379" s="18" t="s">
        <v>81</v>
      </c>
      <c r="BK379" s="183">
        <f>ROUND(I379*H379,2)</f>
        <v>0</v>
      </c>
      <c r="BL379" s="18" t="s">
        <v>122</v>
      </c>
      <c r="BM379" s="182" t="s">
        <v>610</v>
      </c>
    </row>
    <row r="380" s="2" customFormat="1">
      <c r="A380" s="37"/>
      <c r="B380" s="38"/>
      <c r="C380" s="37"/>
      <c r="D380" s="184" t="s">
        <v>124</v>
      </c>
      <c r="E380" s="37"/>
      <c r="F380" s="185" t="s">
        <v>611</v>
      </c>
      <c r="G380" s="37"/>
      <c r="H380" s="37"/>
      <c r="I380" s="186"/>
      <c r="J380" s="37"/>
      <c r="K380" s="37"/>
      <c r="L380" s="38"/>
      <c r="M380" s="187"/>
      <c r="N380" s="188"/>
      <c r="O380" s="76"/>
      <c r="P380" s="76"/>
      <c r="Q380" s="76"/>
      <c r="R380" s="76"/>
      <c r="S380" s="76"/>
      <c r="T380" s="7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8" t="s">
        <v>124</v>
      </c>
      <c r="AU380" s="18" t="s">
        <v>83</v>
      </c>
    </row>
    <row r="381" s="2" customFormat="1">
      <c r="A381" s="37"/>
      <c r="B381" s="38"/>
      <c r="C381" s="37"/>
      <c r="D381" s="189" t="s">
        <v>126</v>
      </c>
      <c r="E381" s="37"/>
      <c r="F381" s="190" t="s">
        <v>612</v>
      </c>
      <c r="G381" s="37"/>
      <c r="H381" s="37"/>
      <c r="I381" s="186"/>
      <c r="J381" s="37"/>
      <c r="K381" s="37"/>
      <c r="L381" s="38"/>
      <c r="M381" s="187"/>
      <c r="N381" s="188"/>
      <c r="O381" s="76"/>
      <c r="P381" s="76"/>
      <c r="Q381" s="76"/>
      <c r="R381" s="76"/>
      <c r="S381" s="76"/>
      <c r="T381" s="7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8" t="s">
        <v>126</v>
      </c>
      <c r="AU381" s="18" t="s">
        <v>83</v>
      </c>
    </row>
    <row r="382" s="13" customFormat="1">
      <c r="A382" s="13"/>
      <c r="B382" s="191"/>
      <c r="C382" s="13"/>
      <c r="D382" s="184" t="s">
        <v>128</v>
      </c>
      <c r="E382" s="192" t="s">
        <v>1</v>
      </c>
      <c r="F382" s="193" t="s">
        <v>613</v>
      </c>
      <c r="G382" s="13"/>
      <c r="H382" s="194">
        <v>1.8</v>
      </c>
      <c r="I382" s="195"/>
      <c r="J382" s="13"/>
      <c r="K382" s="13"/>
      <c r="L382" s="191"/>
      <c r="M382" s="196"/>
      <c r="N382" s="197"/>
      <c r="O382" s="197"/>
      <c r="P382" s="197"/>
      <c r="Q382" s="197"/>
      <c r="R382" s="197"/>
      <c r="S382" s="197"/>
      <c r="T382" s="19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2" t="s">
        <v>128</v>
      </c>
      <c r="AU382" s="192" t="s">
        <v>83</v>
      </c>
      <c r="AV382" s="13" t="s">
        <v>83</v>
      </c>
      <c r="AW382" s="13" t="s">
        <v>30</v>
      </c>
      <c r="AX382" s="13" t="s">
        <v>81</v>
      </c>
      <c r="AY382" s="192" t="s">
        <v>114</v>
      </c>
    </row>
    <row r="383" s="2" customFormat="1" ht="33" customHeight="1">
      <c r="A383" s="37"/>
      <c r="B383" s="170"/>
      <c r="C383" s="171" t="s">
        <v>614</v>
      </c>
      <c r="D383" s="171" t="s">
        <v>117</v>
      </c>
      <c r="E383" s="172" t="s">
        <v>615</v>
      </c>
      <c r="F383" s="173" t="s">
        <v>616</v>
      </c>
      <c r="G383" s="174" t="s">
        <v>206</v>
      </c>
      <c r="H383" s="175">
        <v>39.380000000000003</v>
      </c>
      <c r="I383" s="176"/>
      <c r="J383" s="177">
        <f>ROUND(I383*H383,2)</f>
        <v>0</v>
      </c>
      <c r="K383" s="173" t="s">
        <v>121</v>
      </c>
      <c r="L383" s="38"/>
      <c r="M383" s="178" t="s">
        <v>1</v>
      </c>
      <c r="N383" s="179" t="s">
        <v>38</v>
      </c>
      <c r="O383" s="76"/>
      <c r="P383" s="180">
        <f>O383*H383</f>
        <v>0</v>
      </c>
      <c r="Q383" s="180">
        <v>1.0311999999999999</v>
      </c>
      <c r="R383" s="180">
        <f>Q383*H383</f>
        <v>40.608655999999996</v>
      </c>
      <c r="S383" s="180">
        <v>0</v>
      </c>
      <c r="T383" s="181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82" t="s">
        <v>122</v>
      </c>
      <c r="AT383" s="182" t="s">
        <v>117</v>
      </c>
      <c r="AU383" s="182" t="s">
        <v>83</v>
      </c>
      <c r="AY383" s="18" t="s">
        <v>114</v>
      </c>
      <c r="BE383" s="183">
        <f>IF(N383="základní",J383,0)</f>
        <v>0</v>
      </c>
      <c r="BF383" s="183">
        <f>IF(N383="snížená",J383,0)</f>
        <v>0</v>
      </c>
      <c r="BG383" s="183">
        <f>IF(N383="zákl. přenesená",J383,0)</f>
        <v>0</v>
      </c>
      <c r="BH383" s="183">
        <f>IF(N383="sníž. přenesená",J383,0)</f>
        <v>0</v>
      </c>
      <c r="BI383" s="183">
        <f>IF(N383="nulová",J383,0)</f>
        <v>0</v>
      </c>
      <c r="BJ383" s="18" t="s">
        <v>81</v>
      </c>
      <c r="BK383" s="183">
        <f>ROUND(I383*H383,2)</f>
        <v>0</v>
      </c>
      <c r="BL383" s="18" t="s">
        <v>122</v>
      </c>
      <c r="BM383" s="182" t="s">
        <v>617</v>
      </c>
    </row>
    <row r="384" s="2" customFormat="1">
      <c r="A384" s="37"/>
      <c r="B384" s="38"/>
      <c r="C384" s="37"/>
      <c r="D384" s="184" t="s">
        <v>124</v>
      </c>
      <c r="E384" s="37"/>
      <c r="F384" s="185" t="s">
        <v>618</v>
      </c>
      <c r="G384" s="37"/>
      <c r="H384" s="37"/>
      <c r="I384" s="186"/>
      <c r="J384" s="37"/>
      <c r="K384" s="37"/>
      <c r="L384" s="38"/>
      <c r="M384" s="187"/>
      <c r="N384" s="188"/>
      <c r="O384" s="76"/>
      <c r="P384" s="76"/>
      <c r="Q384" s="76"/>
      <c r="R384" s="76"/>
      <c r="S384" s="76"/>
      <c r="T384" s="77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8" t="s">
        <v>124</v>
      </c>
      <c r="AU384" s="18" t="s">
        <v>83</v>
      </c>
    </row>
    <row r="385" s="2" customFormat="1">
      <c r="A385" s="37"/>
      <c r="B385" s="38"/>
      <c r="C385" s="37"/>
      <c r="D385" s="189" t="s">
        <v>126</v>
      </c>
      <c r="E385" s="37"/>
      <c r="F385" s="190" t="s">
        <v>619</v>
      </c>
      <c r="G385" s="37"/>
      <c r="H385" s="37"/>
      <c r="I385" s="186"/>
      <c r="J385" s="37"/>
      <c r="K385" s="37"/>
      <c r="L385" s="38"/>
      <c r="M385" s="187"/>
      <c r="N385" s="188"/>
      <c r="O385" s="76"/>
      <c r="P385" s="76"/>
      <c r="Q385" s="76"/>
      <c r="R385" s="76"/>
      <c r="S385" s="76"/>
      <c r="T385" s="7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8" t="s">
        <v>126</v>
      </c>
      <c r="AU385" s="18" t="s">
        <v>83</v>
      </c>
    </row>
    <row r="386" s="13" customFormat="1">
      <c r="A386" s="13"/>
      <c r="B386" s="191"/>
      <c r="C386" s="13"/>
      <c r="D386" s="184" t="s">
        <v>128</v>
      </c>
      <c r="E386" s="192" t="s">
        <v>1</v>
      </c>
      <c r="F386" s="193" t="s">
        <v>620</v>
      </c>
      <c r="G386" s="13"/>
      <c r="H386" s="194">
        <v>39.380000000000003</v>
      </c>
      <c r="I386" s="195"/>
      <c r="J386" s="13"/>
      <c r="K386" s="13"/>
      <c r="L386" s="191"/>
      <c r="M386" s="196"/>
      <c r="N386" s="197"/>
      <c r="O386" s="197"/>
      <c r="P386" s="197"/>
      <c r="Q386" s="197"/>
      <c r="R386" s="197"/>
      <c r="S386" s="197"/>
      <c r="T386" s="19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2" t="s">
        <v>128</v>
      </c>
      <c r="AU386" s="192" t="s">
        <v>83</v>
      </c>
      <c r="AV386" s="13" t="s">
        <v>83</v>
      </c>
      <c r="AW386" s="13" t="s">
        <v>30</v>
      </c>
      <c r="AX386" s="13" t="s">
        <v>81</v>
      </c>
      <c r="AY386" s="192" t="s">
        <v>114</v>
      </c>
    </row>
    <row r="387" s="12" customFormat="1" ht="22.8" customHeight="1">
      <c r="A387" s="12"/>
      <c r="B387" s="157"/>
      <c r="C387" s="12"/>
      <c r="D387" s="158" t="s">
        <v>72</v>
      </c>
      <c r="E387" s="168" t="s">
        <v>149</v>
      </c>
      <c r="F387" s="168" t="s">
        <v>621</v>
      </c>
      <c r="G387" s="12"/>
      <c r="H387" s="12"/>
      <c r="I387" s="160"/>
      <c r="J387" s="169">
        <f>BK387</f>
        <v>0</v>
      </c>
      <c r="K387" s="12"/>
      <c r="L387" s="157"/>
      <c r="M387" s="162"/>
      <c r="N387" s="163"/>
      <c r="O387" s="163"/>
      <c r="P387" s="164">
        <f>SUM(P388:P427)</f>
        <v>0</v>
      </c>
      <c r="Q387" s="163"/>
      <c r="R387" s="164">
        <f>SUM(R388:R427)</f>
        <v>0.10164000000000001</v>
      </c>
      <c r="S387" s="163"/>
      <c r="T387" s="165">
        <f>SUM(T388:T427)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58" t="s">
        <v>81</v>
      </c>
      <c r="AT387" s="166" t="s">
        <v>72</v>
      </c>
      <c r="AU387" s="166" t="s">
        <v>81</v>
      </c>
      <c r="AY387" s="158" t="s">
        <v>114</v>
      </c>
      <c r="BK387" s="167">
        <f>SUM(BK388:BK427)</f>
        <v>0</v>
      </c>
    </row>
    <row r="388" s="2" customFormat="1" ht="24.15" customHeight="1">
      <c r="A388" s="37"/>
      <c r="B388" s="170"/>
      <c r="C388" s="171" t="s">
        <v>622</v>
      </c>
      <c r="D388" s="171" t="s">
        <v>117</v>
      </c>
      <c r="E388" s="172" t="s">
        <v>623</v>
      </c>
      <c r="F388" s="173" t="s">
        <v>624</v>
      </c>
      <c r="G388" s="174" t="s">
        <v>206</v>
      </c>
      <c r="H388" s="175">
        <v>345.32999999999998</v>
      </c>
      <c r="I388" s="176"/>
      <c r="J388" s="177">
        <f>ROUND(I388*H388,2)</f>
        <v>0</v>
      </c>
      <c r="K388" s="173" t="s">
        <v>121</v>
      </c>
      <c r="L388" s="38"/>
      <c r="M388" s="178" t="s">
        <v>1</v>
      </c>
      <c r="N388" s="179" t="s">
        <v>38</v>
      </c>
      <c r="O388" s="76"/>
      <c r="P388" s="180">
        <f>O388*H388</f>
        <v>0</v>
      </c>
      <c r="Q388" s="180">
        <v>0</v>
      </c>
      <c r="R388" s="180">
        <f>Q388*H388</f>
        <v>0</v>
      </c>
      <c r="S388" s="180">
        <v>0</v>
      </c>
      <c r="T388" s="181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82" t="s">
        <v>122</v>
      </c>
      <c r="AT388" s="182" t="s">
        <v>117</v>
      </c>
      <c r="AU388" s="182" t="s">
        <v>83</v>
      </c>
      <c r="AY388" s="18" t="s">
        <v>114</v>
      </c>
      <c r="BE388" s="183">
        <f>IF(N388="základní",J388,0)</f>
        <v>0</v>
      </c>
      <c r="BF388" s="183">
        <f>IF(N388="snížená",J388,0)</f>
        <v>0</v>
      </c>
      <c r="BG388" s="183">
        <f>IF(N388="zákl. přenesená",J388,0)</f>
        <v>0</v>
      </c>
      <c r="BH388" s="183">
        <f>IF(N388="sníž. přenesená",J388,0)</f>
        <v>0</v>
      </c>
      <c r="BI388" s="183">
        <f>IF(N388="nulová",J388,0)</f>
        <v>0</v>
      </c>
      <c r="BJ388" s="18" t="s">
        <v>81</v>
      </c>
      <c r="BK388" s="183">
        <f>ROUND(I388*H388,2)</f>
        <v>0</v>
      </c>
      <c r="BL388" s="18" t="s">
        <v>122</v>
      </c>
      <c r="BM388" s="182" t="s">
        <v>625</v>
      </c>
    </row>
    <row r="389" s="2" customFormat="1">
      <c r="A389" s="37"/>
      <c r="B389" s="38"/>
      <c r="C389" s="37"/>
      <c r="D389" s="184" t="s">
        <v>124</v>
      </c>
      <c r="E389" s="37"/>
      <c r="F389" s="185" t="s">
        <v>626</v>
      </c>
      <c r="G389" s="37"/>
      <c r="H389" s="37"/>
      <c r="I389" s="186"/>
      <c r="J389" s="37"/>
      <c r="K389" s="37"/>
      <c r="L389" s="38"/>
      <c r="M389" s="187"/>
      <c r="N389" s="188"/>
      <c r="O389" s="76"/>
      <c r="P389" s="76"/>
      <c r="Q389" s="76"/>
      <c r="R389" s="76"/>
      <c r="S389" s="76"/>
      <c r="T389" s="7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8" t="s">
        <v>124</v>
      </c>
      <c r="AU389" s="18" t="s">
        <v>83</v>
      </c>
    </row>
    <row r="390" s="2" customFormat="1">
      <c r="A390" s="37"/>
      <c r="B390" s="38"/>
      <c r="C390" s="37"/>
      <c r="D390" s="189" t="s">
        <v>126</v>
      </c>
      <c r="E390" s="37"/>
      <c r="F390" s="190" t="s">
        <v>627</v>
      </c>
      <c r="G390" s="37"/>
      <c r="H390" s="37"/>
      <c r="I390" s="186"/>
      <c r="J390" s="37"/>
      <c r="K390" s="37"/>
      <c r="L390" s="38"/>
      <c r="M390" s="187"/>
      <c r="N390" s="188"/>
      <c r="O390" s="76"/>
      <c r="P390" s="76"/>
      <c r="Q390" s="76"/>
      <c r="R390" s="76"/>
      <c r="S390" s="76"/>
      <c r="T390" s="7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8" t="s">
        <v>126</v>
      </c>
      <c r="AU390" s="18" t="s">
        <v>83</v>
      </c>
    </row>
    <row r="391" s="13" customFormat="1">
      <c r="A391" s="13"/>
      <c r="B391" s="191"/>
      <c r="C391" s="13"/>
      <c r="D391" s="184" t="s">
        <v>128</v>
      </c>
      <c r="E391" s="192" t="s">
        <v>1</v>
      </c>
      <c r="F391" s="193" t="s">
        <v>628</v>
      </c>
      <c r="G391" s="13"/>
      <c r="H391" s="194">
        <v>345.32999999999998</v>
      </c>
      <c r="I391" s="195"/>
      <c r="J391" s="13"/>
      <c r="K391" s="13"/>
      <c r="L391" s="191"/>
      <c r="M391" s="196"/>
      <c r="N391" s="197"/>
      <c r="O391" s="197"/>
      <c r="P391" s="197"/>
      <c r="Q391" s="197"/>
      <c r="R391" s="197"/>
      <c r="S391" s="197"/>
      <c r="T391" s="19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2" t="s">
        <v>128</v>
      </c>
      <c r="AU391" s="192" t="s">
        <v>83</v>
      </c>
      <c r="AV391" s="13" t="s">
        <v>83</v>
      </c>
      <c r="AW391" s="13" t="s">
        <v>30</v>
      </c>
      <c r="AX391" s="13" t="s">
        <v>81</v>
      </c>
      <c r="AY391" s="192" t="s">
        <v>114</v>
      </c>
    </row>
    <row r="392" s="2" customFormat="1" ht="33" customHeight="1">
      <c r="A392" s="37"/>
      <c r="B392" s="170"/>
      <c r="C392" s="171" t="s">
        <v>629</v>
      </c>
      <c r="D392" s="171" t="s">
        <v>117</v>
      </c>
      <c r="E392" s="172" t="s">
        <v>630</v>
      </c>
      <c r="F392" s="173" t="s">
        <v>631</v>
      </c>
      <c r="G392" s="174" t="s">
        <v>206</v>
      </c>
      <c r="H392" s="175">
        <v>184.29900000000001</v>
      </c>
      <c r="I392" s="176"/>
      <c r="J392" s="177">
        <f>ROUND(I392*H392,2)</f>
        <v>0</v>
      </c>
      <c r="K392" s="173" t="s">
        <v>121</v>
      </c>
      <c r="L392" s="38"/>
      <c r="M392" s="178" t="s">
        <v>1</v>
      </c>
      <c r="N392" s="179" t="s">
        <v>38</v>
      </c>
      <c r="O392" s="76"/>
      <c r="P392" s="180">
        <f>O392*H392</f>
        <v>0</v>
      </c>
      <c r="Q392" s="180">
        <v>0</v>
      </c>
      <c r="R392" s="180">
        <f>Q392*H392</f>
        <v>0</v>
      </c>
      <c r="S392" s="180">
        <v>0</v>
      </c>
      <c r="T392" s="181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82" t="s">
        <v>122</v>
      </c>
      <c r="AT392" s="182" t="s">
        <v>117</v>
      </c>
      <c r="AU392" s="182" t="s">
        <v>83</v>
      </c>
      <c r="AY392" s="18" t="s">
        <v>114</v>
      </c>
      <c r="BE392" s="183">
        <f>IF(N392="základní",J392,0)</f>
        <v>0</v>
      </c>
      <c r="BF392" s="183">
        <f>IF(N392="snížená",J392,0)</f>
        <v>0</v>
      </c>
      <c r="BG392" s="183">
        <f>IF(N392="zákl. přenesená",J392,0)</f>
        <v>0</v>
      </c>
      <c r="BH392" s="183">
        <f>IF(N392="sníž. přenesená",J392,0)</f>
        <v>0</v>
      </c>
      <c r="BI392" s="183">
        <f>IF(N392="nulová",J392,0)</f>
        <v>0</v>
      </c>
      <c r="BJ392" s="18" t="s">
        <v>81</v>
      </c>
      <c r="BK392" s="183">
        <f>ROUND(I392*H392,2)</f>
        <v>0</v>
      </c>
      <c r="BL392" s="18" t="s">
        <v>122</v>
      </c>
      <c r="BM392" s="182" t="s">
        <v>632</v>
      </c>
    </row>
    <row r="393" s="2" customFormat="1">
      <c r="A393" s="37"/>
      <c r="B393" s="38"/>
      <c r="C393" s="37"/>
      <c r="D393" s="184" t="s">
        <v>124</v>
      </c>
      <c r="E393" s="37"/>
      <c r="F393" s="185" t="s">
        <v>633</v>
      </c>
      <c r="G393" s="37"/>
      <c r="H393" s="37"/>
      <c r="I393" s="186"/>
      <c r="J393" s="37"/>
      <c r="K393" s="37"/>
      <c r="L393" s="38"/>
      <c r="M393" s="187"/>
      <c r="N393" s="188"/>
      <c r="O393" s="76"/>
      <c r="P393" s="76"/>
      <c r="Q393" s="76"/>
      <c r="R393" s="76"/>
      <c r="S393" s="76"/>
      <c r="T393" s="7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8" t="s">
        <v>124</v>
      </c>
      <c r="AU393" s="18" t="s">
        <v>83</v>
      </c>
    </row>
    <row r="394" s="2" customFormat="1">
      <c r="A394" s="37"/>
      <c r="B394" s="38"/>
      <c r="C394" s="37"/>
      <c r="D394" s="189" t="s">
        <v>126</v>
      </c>
      <c r="E394" s="37"/>
      <c r="F394" s="190" t="s">
        <v>634</v>
      </c>
      <c r="G394" s="37"/>
      <c r="H394" s="37"/>
      <c r="I394" s="186"/>
      <c r="J394" s="37"/>
      <c r="K394" s="37"/>
      <c r="L394" s="38"/>
      <c r="M394" s="187"/>
      <c r="N394" s="188"/>
      <c r="O394" s="76"/>
      <c r="P394" s="76"/>
      <c r="Q394" s="76"/>
      <c r="R394" s="76"/>
      <c r="S394" s="76"/>
      <c r="T394" s="7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8" t="s">
        <v>126</v>
      </c>
      <c r="AU394" s="18" t="s">
        <v>83</v>
      </c>
    </row>
    <row r="395" s="13" customFormat="1">
      <c r="A395" s="13"/>
      <c r="B395" s="191"/>
      <c r="C395" s="13"/>
      <c r="D395" s="184" t="s">
        <v>128</v>
      </c>
      <c r="E395" s="192" t="s">
        <v>1</v>
      </c>
      <c r="F395" s="193" t="s">
        <v>635</v>
      </c>
      <c r="G395" s="13"/>
      <c r="H395" s="194">
        <v>184.29900000000001</v>
      </c>
      <c r="I395" s="195"/>
      <c r="J395" s="13"/>
      <c r="K395" s="13"/>
      <c r="L395" s="191"/>
      <c r="M395" s="196"/>
      <c r="N395" s="197"/>
      <c r="O395" s="197"/>
      <c r="P395" s="197"/>
      <c r="Q395" s="197"/>
      <c r="R395" s="197"/>
      <c r="S395" s="197"/>
      <c r="T395" s="19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2" t="s">
        <v>128</v>
      </c>
      <c r="AU395" s="192" t="s">
        <v>83</v>
      </c>
      <c r="AV395" s="13" t="s">
        <v>83</v>
      </c>
      <c r="AW395" s="13" t="s">
        <v>30</v>
      </c>
      <c r="AX395" s="13" t="s">
        <v>81</v>
      </c>
      <c r="AY395" s="192" t="s">
        <v>114</v>
      </c>
    </row>
    <row r="396" s="2" customFormat="1" ht="24.15" customHeight="1">
      <c r="A396" s="37"/>
      <c r="B396" s="170"/>
      <c r="C396" s="171" t="s">
        <v>636</v>
      </c>
      <c r="D396" s="171" t="s">
        <v>117</v>
      </c>
      <c r="E396" s="172" t="s">
        <v>637</v>
      </c>
      <c r="F396" s="173" t="s">
        <v>638</v>
      </c>
      <c r="G396" s="174" t="s">
        <v>206</v>
      </c>
      <c r="H396" s="175">
        <v>176.49000000000001</v>
      </c>
      <c r="I396" s="176"/>
      <c r="J396" s="177">
        <f>ROUND(I396*H396,2)</f>
        <v>0</v>
      </c>
      <c r="K396" s="173" t="s">
        <v>121</v>
      </c>
      <c r="L396" s="38"/>
      <c r="M396" s="178" t="s">
        <v>1</v>
      </c>
      <c r="N396" s="179" t="s">
        <v>38</v>
      </c>
      <c r="O396" s="76"/>
      <c r="P396" s="180">
        <f>O396*H396</f>
        <v>0</v>
      </c>
      <c r="Q396" s="180">
        <v>0</v>
      </c>
      <c r="R396" s="180">
        <f>Q396*H396</f>
        <v>0</v>
      </c>
      <c r="S396" s="180">
        <v>0</v>
      </c>
      <c r="T396" s="181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82" t="s">
        <v>122</v>
      </c>
      <c r="AT396" s="182" t="s">
        <v>117</v>
      </c>
      <c r="AU396" s="182" t="s">
        <v>83</v>
      </c>
      <c r="AY396" s="18" t="s">
        <v>114</v>
      </c>
      <c r="BE396" s="183">
        <f>IF(N396="základní",J396,0)</f>
        <v>0</v>
      </c>
      <c r="BF396" s="183">
        <f>IF(N396="snížená",J396,0)</f>
        <v>0</v>
      </c>
      <c r="BG396" s="183">
        <f>IF(N396="zákl. přenesená",J396,0)</f>
        <v>0</v>
      </c>
      <c r="BH396" s="183">
        <f>IF(N396="sníž. přenesená",J396,0)</f>
        <v>0</v>
      </c>
      <c r="BI396" s="183">
        <f>IF(N396="nulová",J396,0)</f>
        <v>0</v>
      </c>
      <c r="BJ396" s="18" t="s">
        <v>81</v>
      </c>
      <c r="BK396" s="183">
        <f>ROUND(I396*H396,2)</f>
        <v>0</v>
      </c>
      <c r="BL396" s="18" t="s">
        <v>122</v>
      </c>
      <c r="BM396" s="182" t="s">
        <v>639</v>
      </c>
    </row>
    <row r="397" s="2" customFormat="1">
      <c r="A397" s="37"/>
      <c r="B397" s="38"/>
      <c r="C397" s="37"/>
      <c r="D397" s="184" t="s">
        <v>124</v>
      </c>
      <c r="E397" s="37"/>
      <c r="F397" s="185" t="s">
        <v>640</v>
      </c>
      <c r="G397" s="37"/>
      <c r="H397" s="37"/>
      <c r="I397" s="186"/>
      <c r="J397" s="37"/>
      <c r="K397" s="37"/>
      <c r="L397" s="38"/>
      <c r="M397" s="187"/>
      <c r="N397" s="188"/>
      <c r="O397" s="76"/>
      <c r="P397" s="76"/>
      <c r="Q397" s="76"/>
      <c r="R397" s="76"/>
      <c r="S397" s="76"/>
      <c r="T397" s="7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8" t="s">
        <v>124</v>
      </c>
      <c r="AU397" s="18" t="s">
        <v>83</v>
      </c>
    </row>
    <row r="398" s="2" customFormat="1">
      <c r="A398" s="37"/>
      <c r="B398" s="38"/>
      <c r="C398" s="37"/>
      <c r="D398" s="189" t="s">
        <v>126</v>
      </c>
      <c r="E398" s="37"/>
      <c r="F398" s="190" t="s">
        <v>641</v>
      </c>
      <c r="G398" s="37"/>
      <c r="H398" s="37"/>
      <c r="I398" s="186"/>
      <c r="J398" s="37"/>
      <c r="K398" s="37"/>
      <c r="L398" s="38"/>
      <c r="M398" s="187"/>
      <c r="N398" s="188"/>
      <c r="O398" s="76"/>
      <c r="P398" s="76"/>
      <c r="Q398" s="76"/>
      <c r="R398" s="76"/>
      <c r="S398" s="76"/>
      <c r="T398" s="7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8" t="s">
        <v>126</v>
      </c>
      <c r="AU398" s="18" t="s">
        <v>83</v>
      </c>
    </row>
    <row r="399" s="13" customFormat="1">
      <c r="A399" s="13"/>
      <c r="B399" s="191"/>
      <c r="C399" s="13"/>
      <c r="D399" s="184" t="s">
        <v>128</v>
      </c>
      <c r="E399" s="192" t="s">
        <v>1</v>
      </c>
      <c r="F399" s="193" t="s">
        <v>642</v>
      </c>
      <c r="G399" s="13"/>
      <c r="H399" s="194">
        <v>176.49000000000001</v>
      </c>
      <c r="I399" s="195"/>
      <c r="J399" s="13"/>
      <c r="K399" s="13"/>
      <c r="L399" s="191"/>
      <c r="M399" s="196"/>
      <c r="N399" s="197"/>
      <c r="O399" s="197"/>
      <c r="P399" s="197"/>
      <c r="Q399" s="197"/>
      <c r="R399" s="197"/>
      <c r="S399" s="197"/>
      <c r="T399" s="19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2" t="s">
        <v>128</v>
      </c>
      <c r="AU399" s="192" t="s">
        <v>83</v>
      </c>
      <c r="AV399" s="13" t="s">
        <v>83</v>
      </c>
      <c r="AW399" s="13" t="s">
        <v>30</v>
      </c>
      <c r="AX399" s="13" t="s">
        <v>81</v>
      </c>
      <c r="AY399" s="192" t="s">
        <v>114</v>
      </c>
    </row>
    <row r="400" s="2" customFormat="1" ht="24.15" customHeight="1">
      <c r="A400" s="37"/>
      <c r="B400" s="170"/>
      <c r="C400" s="171" t="s">
        <v>643</v>
      </c>
      <c r="D400" s="171" t="s">
        <v>117</v>
      </c>
      <c r="E400" s="172" t="s">
        <v>644</v>
      </c>
      <c r="F400" s="173" t="s">
        <v>645</v>
      </c>
      <c r="G400" s="174" t="s">
        <v>206</v>
      </c>
      <c r="H400" s="175">
        <v>196.435</v>
      </c>
      <c r="I400" s="176"/>
      <c r="J400" s="177">
        <f>ROUND(I400*H400,2)</f>
        <v>0</v>
      </c>
      <c r="K400" s="173" t="s">
        <v>121</v>
      </c>
      <c r="L400" s="38"/>
      <c r="M400" s="178" t="s">
        <v>1</v>
      </c>
      <c r="N400" s="179" t="s">
        <v>38</v>
      </c>
      <c r="O400" s="76"/>
      <c r="P400" s="180">
        <f>O400*H400</f>
        <v>0</v>
      </c>
      <c r="Q400" s="180">
        <v>0</v>
      </c>
      <c r="R400" s="180">
        <f>Q400*H400</f>
        <v>0</v>
      </c>
      <c r="S400" s="180">
        <v>0</v>
      </c>
      <c r="T400" s="181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82" t="s">
        <v>122</v>
      </c>
      <c r="AT400" s="182" t="s">
        <v>117</v>
      </c>
      <c r="AU400" s="182" t="s">
        <v>83</v>
      </c>
      <c r="AY400" s="18" t="s">
        <v>114</v>
      </c>
      <c r="BE400" s="183">
        <f>IF(N400="základní",J400,0)</f>
        <v>0</v>
      </c>
      <c r="BF400" s="183">
        <f>IF(N400="snížená",J400,0)</f>
        <v>0</v>
      </c>
      <c r="BG400" s="183">
        <f>IF(N400="zákl. přenesená",J400,0)</f>
        <v>0</v>
      </c>
      <c r="BH400" s="183">
        <f>IF(N400="sníž. přenesená",J400,0)</f>
        <v>0</v>
      </c>
      <c r="BI400" s="183">
        <f>IF(N400="nulová",J400,0)</f>
        <v>0</v>
      </c>
      <c r="BJ400" s="18" t="s">
        <v>81</v>
      </c>
      <c r="BK400" s="183">
        <f>ROUND(I400*H400,2)</f>
        <v>0</v>
      </c>
      <c r="BL400" s="18" t="s">
        <v>122</v>
      </c>
      <c r="BM400" s="182" t="s">
        <v>646</v>
      </c>
    </row>
    <row r="401" s="2" customFormat="1">
      <c r="A401" s="37"/>
      <c r="B401" s="38"/>
      <c r="C401" s="37"/>
      <c r="D401" s="184" t="s">
        <v>124</v>
      </c>
      <c r="E401" s="37"/>
      <c r="F401" s="185" t="s">
        <v>647</v>
      </c>
      <c r="G401" s="37"/>
      <c r="H401" s="37"/>
      <c r="I401" s="186"/>
      <c r="J401" s="37"/>
      <c r="K401" s="37"/>
      <c r="L401" s="38"/>
      <c r="M401" s="187"/>
      <c r="N401" s="188"/>
      <c r="O401" s="76"/>
      <c r="P401" s="76"/>
      <c r="Q401" s="76"/>
      <c r="R401" s="76"/>
      <c r="S401" s="76"/>
      <c r="T401" s="7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8" t="s">
        <v>124</v>
      </c>
      <c r="AU401" s="18" t="s">
        <v>83</v>
      </c>
    </row>
    <row r="402" s="2" customFormat="1">
      <c r="A402" s="37"/>
      <c r="B402" s="38"/>
      <c r="C402" s="37"/>
      <c r="D402" s="189" t="s">
        <v>126</v>
      </c>
      <c r="E402" s="37"/>
      <c r="F402" s="190" t="s">
        <v>648</v>
      </c>
      <c r="G402" s="37"/>
      <c r="H402" s="37"/>
      <c r="I402" s="186"/>
      <c r="J402" s="37"/>
      <c r="K402" s="37"/>
      <c r="L402" s="38"/>
      <c r="M402" s="187"/>
      <c r="N402" s="188"/>
      <c r="O402" s="76"/>
      <c r="P402" s="76"/>
      <c r="Q402" s="76"/>
      <c r="R402" s="76"/>
      <c r="S402" s="76"/>
      <c r="T402" s="7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8" t="s">
        <v>126</v>
      </c>
      <c r="AU402" s="18" t="s">
        <v>83</v>
      </c>
    </row>
    <row r="403" s="13" customFormat="1">
      <c r="A403" s="13"/>
      <c r="B403" s="191"/>
      <c r="C403" s="13"/>
      <c r="D403" s="184" t="s">
        <v>128</v>
      </c>
      <c r="E403" s="192" t="s">
        <v>1</v>
      </c>
      <c r="F403" s="193" t="s">
        <v>649</v>
      </c>
      <c r="G403" s="13"/>
      <c r="H403" s="194">
        <v>196.435</v>
      </c>
      <c r="I403" s="195"/>
      <c r="J403" s="13"/>
      <c r="K403" s="13"/>
      <c r="L403" s="191"/>
      <c r="M403" s="196"/>
      <c r="N403" s="197"/>
      <c r="O403" s="197"/>
      <c r="P403" s="197"/>
      <c r="Q403" s="197"/>
      <c r="R403" s="197"/>
      <c r="S403" s="197"/>
      <c r="T403" s="19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2" t="s">
        <v>128</v>
      </c>
      <c r="AU403" s="192" t="s">
        <v>83</v>
      </c>
      <c r="AV403" s="13" t="s">
        <v>83</v>
      </c>
      <c r="AW403" s="13" t="s">
        <v>30</v>
      </c>
      <c r="AX403" s="13" t="s">
        <v>81</v>
      </c>
      <c r="AY403" s="192" t="s">
        <v>114</v>
      </c>
    </row>
    <row r="404" s="2" customFormat="1" ht="24.15" customHeight="1">
      <c r="A404" s="37"/>
      <c r="B404" s="170"/>
      <c r="C404" s="171" t="s">
        <v>650</v>
      </c>
      <c r="D404" s="171" t="s">
        <v>117</v>
      </c>
      <c r="E404" s="172" t="s">
        <v>651</v>
      </c>
      <c r="F404" s="173" t="s">
        <v>652</v>
      </c>
      <c r="G404" s="174" t="s">
        <v>206</v>
      </c>
      <c r="H404" s="175">
        <v>184.29900000000001</v>
      </c>
      <c r="I404" s="176"/>
      <c r="J404" s="177">
        <f>ROUND(I404*H404,2)</f>
        <v>0</v>
      </c>
      <c r="K404" s="173" t="s">
        <v>121</v>
      </c>
      <c r="L404" s="38"/>
      <c r="M404" s="178" t="s">
        <v>1</v>
      </c>
      <c r="N404" s="179" t="s">
        <v>38</v>
      </c>
      <c r="O404" s="76"/>
      <c r="P404" s="180">
        <f>O404*H404</f>
        <v>0</v>
      </c>
      <c r="Q404" s="180">
        <v>0</v>
      </c>
      <c r="R404" s="180">
        <f>Q404*H404</f>
        <v>0</v>
      </c>
      <c r="S404" s="180">
        <v>0</v>
      </c>
      <c r="T404" s="181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82" t="s">
        <v>122</v>
      </c>
      <c r="AT404" s="182" t="s">
        <v>117</v>
      </c>
      <c r="AU404" s="182" t="s">
        <v>83</v>
      </c>
      <c r="AY404" s="18" t="s">
        <v>114</v>
      </c>
      <c r="BE404" s="183">
        <f>IF(N404="základní",J404,0)</f>
        <v>0</v>
      </c>
      <c r="BF404" s="183">
        <f>IF(N404="snížená",J404,0)</f>
        <v>0</v>
      </c>
      <c r="BG404" s="183">
        <f>IF(N404="zákl. přenesená",J404,0)</f>
        <v>0</v>
      </c>
      <c r="BH404" s="183">
        <f>IF(N404="sníž. přenesená",J404,0)</f>
        <v>0</v>
      </c>
      <c r="BI404" s="183">
        <f>IF(N404="nulová",J404,0)</f>
        <v>0</v>
      </c>
      <c r="BJ404" s="18" t="s">
        <v>81</v>
      </c>
      <c r="BK404" s="183">
        <f>ROUND(I404*H404,2)</f>
        <v>0</v>
      </c>
      <c r="BL404" s="18" t="s">
        <v>122</v>
      </c>
      <c r="BM404" s="182" t="s">
        <v>653</v>
      </c>
    </row>
    <row r="405" s="2" customFormat="1">
      <c r="A405" s="37"/>
      <c r="B405" s="38"/>
      <c r="C405" s="37"/>
      <c r="D405" s="184" t="s">
        <v>124</v>
      </c>
      <c r="E405" s="37"/>
      <c r="F405" s="185" t="s">
        <v>654</v>
      </c>
      <c r="G405" s="37"/>
      <c r="H405" s="37"/>
      <c r="I405" s="186"/>
      <c r="J405" s="37"/>
      <c r="K405" s="37"/>
      <c r="L405" s="38"/>
      <c r="M405" s="187"/>
      <c r="N405" s="188"/>
      <c r="O405" s="76"/>
      <c r="P405" s="76"/>
      <c r="Q405" s="76"/>
      <c r="R405" s="76"/>
      <c r="S405" s="76"/>
      <c r="T405" s="7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8" t="s">
        <v>124</v>
      </c>
      <c r="AU405" s="18" t="s">
        <v>83</v>
      </c>
    </row>
    <row r="406" s="2" customFormat="1">
      <c r="A406" s="37"/>
      <c r="B406" s="38"/>
      <c r="C406" s="37"/>
      <c r="D406" s="189" t="s">
        <v>126</v>
      </c>
      <c r="E406" s="37"/>
      <c r="F406" s="190" t="s">
        <v>655</v>
      </c>
      <c r="G406" s="37"/>
      <c r="H406" s="37"/>
      <c r="I406" s="186"/>
      <c r="J406" s="37"/>
      <c r="K406" s="37"/>
      <c r="L406" s="38"/>
      <c r="M406" s="187"/>
      <c r="N406" s="188"/>
      <c r="O406" s="76"/>
      <c r="P406" s="76"/>
      <c r="Q406" s="76"/>
      <c r="R406" s="76"/>
      <c r="S406" s="76"/>
      <c r="T406" s="77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8" t="s">
        <v>126</v>
      </c>
      <c r="AU406" s="18" t="s">
        <v>83</v>
      </c>
    </row>
    <row r="407" s="13" customFormat="1">
      <c r="A407" s="13"/>
      <c r="B407" s="191"/>
      <c r="C407" s="13"/>
      <c r="D407" s="184" t="s">
        <v>128</v>
      </c>
      <c r="E407" s="192" t="s">
        <v>1</v>
      </c>
      <c r="F407" s="193" t="s">
        <v>635</v>
      </c>
      <c r="G407" s="13"/>
      <c r="H407" s="194">
        <v>184.29900000000001</v>
      </c>
      <c r="I407" s="195"/>
      <c r="J407" s="13"/>
      <c r="K407" s="13"/>
      <c r="L407" s="191"/>
      <c r="M407" s="196"/>
      <c r="N407" s="197"/>
      <c r="O407" s="197"/>
      <c r="P407" s="197"/>
      <c r="Q407" s="197"/>
      <c r="R407" s="197"/>
      <c r="S407" s="197"/>
      <c r="T407" s="19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2" t="s">
        <v>128</v>
      </c>
      <c r="AU407" s="192" t="s">
        <v>83</v>
      </c>
      <c r="AV407" s="13" t="s">
        <v>83</v>
      </c>
      <c r="AW407" s="13" t="s">
        <v>30</v>
      </c>
      <c r="AX407" s="13" t="s">
        <v>81</v>
      </c>
      <c r="AY407" s="192" t="s">
        <v>114</v>
      </c>
    </row>
    <row r="408" s="2" customFormat="1" ht="24.15" customHeight="1">
      <c r="A408" s="37"/>
      <c r="B408" s="170"/>
      <c r="C408" s="171" t="s">
        <v>656</v>
      </c>
      <c r="D408" s="171" t="s">
        <v>117</v>
      </c>
      <c r="E408" s="172" t="s">
        <v>657</v>
      </c>
      <c r="F408" s="173" t="s">
        <v>658</v>
      </c>
      <c r="G408" s="174" t="s">
        <v>206</v>
      </c>
      <c r="H408" s="175">
        <v>176.49000000000001</v>
      </c>
      <c r="I408" s="176"/>
      <c r="J408" s="177">
        <f>ROUND(I408*H408,2)</f>
        <v>0</v>
      </c>
      <c r="K408" s="173" t="s">
        <v>121</v>
      </c>
      <c r="L408" s="38"/>
      <c r="M408" s="178" t="s">
        <v>1</v>
      </c>
      <c r="N408" s="179" t="s">
        <v>38</v>
      </c>
      <c r="O408" s="76"/>
      <c r="P408" s="180">
        <f>O408*H408</f>
        <v>0</v>
      </c>
      <c r="Q408" s="180">
        <v>0</v>
      </c>
      <c r="R408" s="180">
        <f>Q408*H408</f>
        <v>0</v>
      </c>
      <c r="S408" s="180">
        <v>0</v>
      </c>
      <c r="T408" s="181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82" t="s">
        <v>122</v>
      </c>
      <c r="AT408" s="182" t="s">
        <v>117</v>
      </c>
      <c r="AU408" s="182" t="s">
        <v>83</v>
      </c>
      <c r="AY408" s="18" t="s">
        <v>114</v>
      </c>
      <c r="BE408" s="183">
        <f>IF(N408="základní",J408,0)</f>
        <v>0</v>
      </c>
      <c r="BF408" s="183">
        <f>IF(N408="snížená",J408,0)</f>
        <v>0</v>
      </c>
      <c r="BG408" s="183">
        <f>IF(N408="zákl. přenesená",J408,0)</f>
        <v>0</v>
      </c>
      <c r="BH408" s="183">
        <f>IF(N408="sníž. přenesená",J408,0)</f>
        <v>0</v>
      </c>
      <c r="BI408" s="183">
        <f>IF(N408="nulová",J408,0)</f>
        <v>0</v>
      </c>
      <c r="BJ408" s="18" t="s">
        <v>81</v>
      </c>
      <c r="BK408" s="183">
        <f>ROUND(I408*H408,2)</f>
        <v>0</v>
      </c>
      <c r="BL408" s="18" t="s">
        <v>122</v>
      </c>
      <c r="BM408" s="182" t="s">
        <v>659</v>
      </c>
    </row>
    <row r="409" s="2" customFormat="1">
      <c r="A409" s="37"/>
      <c r="B409" s="38"/>
      <c r="C409" s="37"/>
      <c r="D409" s="184" t="s">
        <v>124</v>
      </c>
      <c r="E409" s="37"/>
      <c r="F409" s="185" t="s">
        <v>660</v>
      </c>
      <c r="G409" s="37"/>
      <c r="H409" s="37"/>
      <c r="I409" s="186"/>
      <c r="J409" s="37"/>
      <c r="K409" s="37"/>
      <c r="L409" s="38"/>
      <c r="M409" s="187"/>
      <c r="N409" s="188"/>
      <c r="O409" s="76"/>
      <c r="P409" s="76"/>
      <c r="Q409" s="76"/>
      <c r="R409" s="76"/>
      <c r="S409" s="76"/>
      <c r="T409" s="7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8" t="s">
        <v>124</v>
      </c>
      <c r="AU409" s="18" t="s">
        <v>83</v>
      </c>
    </row>
    <row r="410" s="2" customFormat="1">
      <c r="A410" s="37"/>
      <c r="B410" s="38"/>
      <c r="C410" s="37"/>
      <c r="D410" s="189" t="s">
        <v>126</v>
      </c>
      <c r="E410" s="37"/>
      <c r="F410" s="190" t="s">
        <v>661</v>
      </c>
      <c r="G410" s="37"/>
      <c r="H410" s="37"/>
      <c r="I410" s="186"/>
      <c r="J410" s="37"/>
      <c r="K410" s="37"/>
      <c r="L410" s="38"/>
      <c r="M410" s="187"/>
      <c r="N410" s="188"/>
      <c r="O410" s="76"/>
      <c r="P410" s="76"/>
      <c r="Q410" s="76"/>
      <c r="R410" s="76"/>
      <c r="S410" s="76"/>
      <c r="T410" s="77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8" t="s">
        <v>126</v>
      </c>
      <c r="AU410" s="18" t="s">
        <v>83</v>
      </c>
    </row>
    <row r="411" s="13" customFormat="1">
      <c r="A411" s="13"/>
      <c r="B411" s="191"/>
      <c r="C411" s="13"/>
      <c r="D411" s="184" t="s">
        <v>128</v>
      </c>
      <c r="E411" s="192" t="s">
        <v>1</v>
      </c>
      <c r="F411" s="193" t="s">
        <v>642</v>
      </c>
      <c r="G411" s="13"/>
      <c r="H411" s="194">
        <v>176.49000000000001</v>
      </c>
      <c r="I411" s="195"/>
      <c r="J411" s="13"/>
      <c r="K411" s="13"/>
      <c r="L411" s="191"/>
      <c r="M411" s="196"/>
      <c r="N411" s="197"/>
      <c r="O411" s="197"/>
      <c r="P411" s="197"/>
      <c r="Q411" s="197"/>
      <c r="R411" s="197"/>
      <c r="S411" s="197"/>
      <c r="T411" s="19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2" t="s">
        <v>128</v>
      </c>
      <c r="AU411" s="192" t="s">
        <v>83</v>
      </c>
      <c r="AV411" s="13" t="s">
        <v>83</v>
      </c>
      <c r="AW411" s="13" t="s">
        <v>30</v>
      </c>
      <c r="AX411" s="13" t="s">
        <v>81</v>
      </c>
      <c r="AY411" s="192" t="s">
        <v>114</v>
      </c>
    </row>
    <row r="412" s="2" customFormat="1" ht="33" customHeight="1">
      <c r="A412" s="37"/>
      <c r="B412" s="170"/>
      <c r="C412" s="171" t="s">
        <v>662</v>
      </c>
      <c r="D412" s="171" t="s">
        <v>117</v>
      </c>
      <c r="E412" s="172" t="s">
        <v>663</v>
      </c>
      <c r="F412" s="173" t="s">
        <v>664</v>
      </c>
      <c r="G412" s="174" t="s">
        <v>206</v>
      </c>
      <c r="H412" s="175">
        <v>215.81</v>
      </c>
      <c r="I412" s="176"/>
      <c r="J412" s="177">
        <f>ROUND(I412*H412,2)</f>
        <v>0</v>
      </c>
      <c r="K412" s="173" t="s">
        <v>121</v>
      </c>
      <c r="L412" s="38"/>
      <c r="M412" s="178" t="s">
        <v>1</v>
      </c>
      <c r="N412" s="179" t="s">
        <v>38</v>
      </c>
      <c r="O412" s="76"/>
      <c r="P412" s="180">
        <f>O412*H412</f>
        <v>0</v>
      </c>
      <c r="Q412" s="180">
        <v>0</v>
      </c>
      <c r="R412" s="180">
        <f>Q412*H412</f>
        <v>0</v>
      </c>
      <c r="S412" s="180">
        <v>0</v>
      </c>
      <c r="T412" s="181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82" t="s">
        <v>122</v>
      </c>
      <c r="AT412" s="182" t="s">
        <v>117</v>
      </c>
      <c r="AU412" s="182" t="s">
        <v>83</v>
      </c>
      <c r="AY412" s="18" t="s">
        <v>114</v>
      </c>
      <c r="BE412" s="183">
        <f>IF(N412="základní",J412,0)</f>
        <v>0</v>
      </c>
      <c r="BF412" s="183">
        <f>IF(N412="snížená",J412,0)</f>
        <v>0</v>
      </c>
      <c r="BG412" s="183">
        <f>IF(N412="zákl. přenesená",J412,0)</f>
        <v>0</v>
      </c>
      <c r="BH412" s="183">
        <f>IF(N412="sníž. přenesená",J412,0)</f>
        <v>0</v>
      </c>
      <c r="BI412" s="183">
        <f>IF(N412="nulová",J412,0)</f>
        <v>0</v>
      </c>
      <c r="BJ412" s="18" t="s">
        <v>81</v>
      </c>
      <c r="BK412" s="183">
        <f>ROUND(I412*H412,2)</f>
        <v>0</v>
      </c>
      <c r="BL412" s="18" t="s">
        <v>122</v>
      </c>
      <c r="BM412" s="182" t="s">
        <v>665</v>
      </c>
    </row>
    <row r="413" s="2" customFormat="1">
      <c r="A413" s="37"/>
      <c r="B413" s="38"/>
      <c r="C413" s="37"/>
      <c r="D413" s="184" t="s">
        <v>124</v>
      </c>
      <c r="E413" s="37"/>
      <c r="F413" s="185" t="s">
        <v>666</v>
      </c>
      <c r="G413" s="37"/>
      <c r="H413" s="37"/>
      <c r="I413" s="186"/>
      <c r="J413" s="37"/>
      <c r="K413" s="37"/>
      <c r="L413" s="38"/>
      <c r="M413" s="187"/>
      <c r="N413" s="188"/>
      <c r="O413" s="76"/>
      <c r="P413" s="76"/>
      <c r="Q413" s="76"/>
      <c r="R413" s="76"/>
      <c r="S413" s="76"/>
      <c r="T413" s="77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8" t="s">
        <v>124</v>
      </c>
      <c r="AU413" s="18" t="s">
        <v>83</v>
      </c>
    </row>
    <row r="414" s="2" customFormat="1">
      <c r="A414" s="37"/>
      <c r="B414" s="38"/>
      <c r="C414" s="37"/>
      <c r="D414" s="189" t="s">
        <v>126</v>
      </c>
      <c r="E414" s="37"/>
      <c r="F414" s="190" t="s">
        <v>667</v>
      </c>
      <c r="G414" s="37"/>
      <c r="H414" s="37"/>
      <c r="I414" s="186"/>
      <c r="J414" s="37"/>
      <c r="K414" s="37"/>
      <c r="L414" s="38"/>
      <c r="M414" s="187"/>
      <c r="N414" s="188"/>
      <c r="O414" s="76"/>
      <c r="P414" s="76"/>
      <c r="Q414" s="76"/>
      <c r="R414" s="76"/>
      <c r="S414" s="76"/>
      <c r="T414" s="7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8" t="s">
        <v>126</v>
      </c>
      <c r="AU414" s="18" t="s">
        <v>83</v>
      </c>
    </row>
    <row r="415" s="13" customFormat="1">
      <c r="A415" s="13"/>
      <c r="B415" s="191"/>
      <c r="C415" s="13"/>
      <c r="D415" s="184" t="s">
        <v>128</v>
      </c>
      <c r="E415" s="192" t="s">
        <v>1</v>
      </c>
      <c r="F415" s="193" t="s">
        <v>668</v>
      </c>
      <c r="G415" s="13"/>
      <c r="H415" s="194">
        <v>215.81</v>
      </c>
      <c r="I415" s="195"/>
      <c r="J415" s="13"/>
      <c r="K415" s="13"/>
      <c r="L415" s="191"/>
      <c r="M415" s="196"/>
      <c r="N415" s="197"/>
      <c r="O415" s="197"/>
      <c r="P415" s="197"/>
      <c r="Q415" s="197"/>
      <c r="R415" s="197"/>
      <c r="S415" s="197"/>
      <c r="T415" s="19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2" t="s">
        <v>128</v>
      </c>
      <c r="AU415" s="192" t="s">
        <v>83</v>
      </c>
      <c r="AV415" s="13" t="s">
        <v>83</v>
      </c>
      <c r="AW415" s="13" t="s">
        <v>30</v>
      </c>
      <c r="AX415" s="13" t="s">
        <v>81</v>
      </c>
      <c r="AY415" s="192" t="s">
        <v>114</v>
      </c>
    </row>
    <row r="416" s="2" customFormat="1" ht="24.15" customHeight="1">
      <c r="A416" s="37"/>
      <c r="B416" s="170"/>
      <c r="C416" s="171" t="s">
        <v>669</v>
      </c>
      <c r="D416" s="171" t="s">
        <v>117</v>
      </c>
      <c r="E416" s="172" t="s">
        <v>670</v>
      </c>
      <c r="F416" s="173" t="s">
        <v>671</v>
      </c>
      <c r="G416" s="174" t="s">
        <v>206</v>
      </c>
      <c r="H416" s="175">
        <v>196.435</v>
      </c>
      <c r="I416" s="176"/>
      <c r="J416" s="177">
        <f>ROUND(I416*H416,2)</f>
        <v>0</v>
      </c>
      <c r="K416" s="173" t="s">
        <v>121</v>
      </c>
      <c r="L416" s="38"/>
      <c r="M416" s="178" t="s">
        <v>1</v>
      </c>
      <c r="N416" s="179" t="s">
        <v>38</v>
      </c>
      <c r="O416" s="76"/>
      <c r="P416" s="180">
        <f>O416*H416</f>
        <v>0</v>
      </c>
      <c r="Q416" s="180">
        <v>0</v>
      </c>
      <c r="R416" s="180">
        <f>Q416*H416</f>
        <v>0</v>
      </c>
      <c r="S416" s="180">
        <v>0</v>
      </c>
      <c r="T416" s="18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82" t="s">
        <v>122</v>
      </c>
      <c r="AT416" s="182" t="s">
        <v>117</v>
      </c>
      <c r="AU416" s="182" t="s">
        <v>83</v>
      </c>
      <c r="AY416" s="18" t="s">
        <v>114</v>
      </c>
      <c r="BE416" s="183">
        <f>IF(N416="základní",J416,0)</f>
        <v>0</v>
      </c>
      <c r="BF416" s="183">
        <f>IF(N416="snížená",J416,0)</f>
        <v>0</v>
      </c>
      <c r="BG416" s="183">
        <f>IF(N416="zákl. přenesená",J416,0)</f>
        <v>0</v>
      </c>
      <c r="BH416" s="183">
        <f>IF(N416="sníž. přenesená",J416,0)</f>
        <v>0</v>
      </c>
      <c r="BI416" s="183">
        <f>IF(N416="nulová",J416,0)</f>
        <v>0</v>
      </c>
      <c r="BJ416" s="18" t="s">
        <v>81</v>
      </c>
      <c r="BK416" s="183">
        <f>ROUND(I416*H416,2)</f>
        <v>0</v>
      </c>
      <c r="BL416" s="18" t="s">
        <v>122</v>
      </c>
      <c r="BM416" s="182" t="s">
        <v>672</v>
      </c>
    </row>
    <row r="417" s="2" customFormat="1">
      <c r="A417" s="37"/>
      <c r="B417" s="38"/>
      <c r="C417" s="37"/>
      <c r="D417" s="184" t="s">
        <v>124</v>
      </c>
      <c r="E417" s="37"/>
      <c r="F417" s="185" t="s">
        <v>673</v>
      </c>
      <c r="G417" s="37"/>
      <c r="H417" s="37"/>
      <c r="I417" s="186"/>
      <c r="J417" s="37"/>
      <c r="K417" s="37"/>
      <c r="L417" s="38"/>
      <c r="M417" s="187"/>
      <c r="N417" s="188"/>
      <c r="O417" s="76"/>
      <c r="P417" s="76"/>
      <c r="Q417" s="76"/>
      <c r="R417" s="76"/>
      <c r="S417" s="76"/>
      <c r="T417" s="77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8" t="s">
        <v>124</v>
      </c>
      <c r="AU417" s="18" t="s">
        <v>83</v>
      </c>
    </row>
    <row r="418" s="2" customFormat="1">
      <c r="A418" s="37"/>
      <c r="B418" s="38"/>
      <c r="C418" s="37"/>
      <c r="D418" s="189" t="s">
        <v>126</v>
      </c>
      <c r="E418" s="37"/>
      <c r="F418" s="190" t="s">
        <v>674</v>
      </c>
      <c r="G418" s="37"/>
      <c r="H418" s="37"/>
      <c r="I418" s="186"/>
      <c r="J418" s="37"/>
      <c r="K418" s="37"/>
      <c r="L418" s="38"/>
      <c r="M418" s="187"/>
      <c r="N418" s="188"/>
      <c r="O418" s="76"/>
      <c r="P418" s="76"/>
      <c r="Q418" s="76"/>
      <c r="R418" s="76"/>
      <c r="S418" s="76"/>
      <c r="T418" s="7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8" t="s">
        <v>126</v>
      </c>
      <c r="AU418" s="18" t="s">
        <v>83</v>
      </c>
    </row>
    <row r="419" s="13" customFormat="1">
      <c r="A419" s="13"/>
      <c r="B419" s="191"/>
      <c r="C419" s="13"/>
      <c r="D419" s="184" t="s">
        <v>128</v>
      </c>
      <c r="E419" s="192" t="s">
        <v>1</v>
      </c>
      <c r="F419" s="193" t="s">
        <v>649</v>
      </c>
      <c r="G419" s="13"/>
      <c r="H419" s="194">
        <v>196.435</v>
      </c>
      <c r="I419" s="195"/>
      <c r="J419" s="13"/>
      <c r="K419" s="13"/>
      <c r="L419" s="191"/>
      <c r="M419" s="196"/>
      <c r="N419" s="197"/>
      <c r="O419" s="197"/>
      <c r="P419" s="197"/>
      <c r="Q419" s="197"/>
      <c r="R419" s="197"/>
      <c r="S419" s="197"/>
      <c r="T419" s="19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2" t="s">
        <v>128</v>
      </c>
      <c r="AU419" s="192" t="s">
        <v>83</v>
      </c>
      <c r="AV419" s="13" t="s">
        <v>83</v>
      </c>
      <c r="AW419" s="13" t="s">
        <v>30</v>
      </c>
      <c r="AX419" s="13" t="s">
        <v>81</v>
      </c>
      <c r="AY419" s="192" t="s">
        <v>114</v>
      </c>
    </row>
    <row r="420" s="2" customFormat="1" ht="24.15" customHeight="1">
      <c r="A420" s="37"/>
      <c r="B420" s="170"/>
      <c r="C420" s="171" t="s">
        <v>675</v>
      </c>
      <c r="D420" s="171" t="s">
        <v>117</v>
      </c>
      <c r="E420" s="172" t="s">
        <v>676</v>
      </c>
      <c r="F420" s="173" t="s">
        <v>677</v>
      </c>
      <c r="G420" s="174" t="s">
        <v>206</v>
      </c>
      <c r="H420" s="175">
        <v>23.100000000000001</v>
      </c>
      <c r="I420" s="176"/>
      <c r="J420" s="177">
        <f>ROUND(I420*H420,2)</f>
        <v>0</v>
      </c>
      <c r="K420" s="173" t="s">
        <v>121</v>
      </c>
      <c r="L420" s="38"/>
      <c r="M420" s="178" t="s">
        <v>1</v>
      </c>
      <c r="N420" s="179" t="s">
        <v>38</v>
      </c>
      <c r="O420" s="76"/>
      <c r="P420" s="180">
        <f>O420*H420</f>
        <v>0</v>
      </c>
      <c r="Q420" s="180">
        <v>0</v>
      </c>
      <c r="R420" s="180">
        <f>Q420*H420</f>
        <v>0</v>
      </c>
      <c r="S420" s="180">
        <v>0</v>
      </c>
      <c r="T420" s="181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82" t="s">
        <v>122</v>
      </c>
      <c r="AT420" s="182" t="s">
        <v>117</v>
      </c>
      <c r="AU420" s="182" t="s">
        <v>83</v>
      </c>
      <c r="AY420" s="18" t="s">
        <v>114</v>
      </c>
      <c r="BE420" s="183">
        <f>IF(N420="základní",J420,0)</f>
        <v>0</v>
      </c>
      <c r="BF420" s="183">
        <f>IF(N420="snížená",J420,0)</f>
        <v>0</v>
      </c>
      <c r="BG420" s="183">
        <f>IF(N420="zákl. přenesená",J420,0)</f>
        <v>0</v>
      </c>
      <c r="BH420" s="183">
        <f>IF(N420="sníž. přenesená",J420,0)</f>
        <v>0</v>
      </c>
      <c r="BI420" s="183">
        <f>IF(N420="nulová",J420,0)</f>
        <v>0</v>
      </c>
      <c r="BJ420" s="18" t="s">
        <v>81</v>
      </c>
      <c r="BK420" s="183">
        <f>ROUND(I420*H420,2)</f>
        <v>0</v>
      </c>
      <c r="BL420" s="18" t="s">
        <v>122</v>
      </c>
      <c r="BM420" s="182" t="s">
        <v>678</v>
      </c>
    </row>
    <row r="421" s="2" customFormat="1">
      <c r="A421" s="37"/>
      <c r="B421" s="38"/>
      <c r="C421" s="37"/>
      <c r="D421" s="184" t="s">
        <v>124</v>
      </c>
      <c r="E421" s="37"/>
      <c r="F421" s="185" t="s">
        <v>679</v>
      </c>
      <c r="G421" s="37"/>
      <c r="H421" s="37"/>
      <c r="I421" s="186"/>
      <c r="J421" s="37"/>
      <c r="K421" s="37"/>
      <c r="L421" s="38"/>
      <c r="M421" s="187"/>
      <c r="N421" s="188"/>
      <c r="O421" s="76"/>
      <c r="P421" s="76"/>
      <c r="Q421" s="76"/>
      <c r="R421" s="76"/>
      <c r="S421" s="76"/>
      <c r="T421" s="7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8" t="s">
        <v>124</v>
      </c>
      <c r="AU421" s="18" t="s">
        <v>83</v>
      </c>
    </row>
    <row r="422" s="2" customFormat="1">
      <c r="A422" s="37"/>
      <c r="B422" s="38"/>
      <c r="C422" s="37"/>
      <c r="D422" s="189" t="s">
        <v>126</v>
      </c>
      <c r="E422" s="37"/>
      <c r="F422" s="190" t="s">
        <v>680</v>
      </c>
      <c r="G422" s="37"/>
      <c r="H422" s="37"/>
      <c r="I422" s="186"/>
      <c r="J422" s="37"/>
      <c r="K422" s="37"/>
      <c r="L422" s="38"/>
      <c r="M422" s="187"/>
      <c r="N422" s="188"/>
      <c r="O422" s="76"/>
      <c r="P422" s="76"/>
      <c r="Q422" s="76"/>
      <c r="R422" s="76"/>
      <c r="S422" s="76"/>
      <c r="T422" s="7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8" t="s">
        <v>126</v>
      </c>
      <c r="AU422" s="18" t="s">
        <v>83</v>
      </c>
    </row>
    <row r="423" s="13" customFormat="1">
      <c r="A423" s="13"/>
      <c r="B423" s="191"/>
      <c r="C423" s="13"/>
      <c r="D423" s="184" t="s">
        <v>128</v>
      </c>
      <c r="E423" s="192" t="s">
        <v>1</v>
      </c>
      <c r="F423" s="193" t="s">
        <v>681</v>
      </c>
      <c r="G423" s="13"/>
      <c r="H423" s="194">
        <v>23.100000000000001</v>
      </c>
      <c r="I423" s="195"/>
      <c r="J423" s="13"/>
      <c r="K423" s="13"/>
      <c r="L423" s="191"/>
      <c r="M423" s="196"/>
      <c r="N423" s="197"/>
      <c r="O423" s="197"/>
      <c r="P423" s="197"/>
      <c r="Q423" s="197"/>
      <c r="R423" s="197"/>
      <c r="S423" s="197"/>
      <c r="T423" s="19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2" t="s">
        <v>128</v>
      </c>
      <c r="AU423" s="192" t="s">
        <v>83</v>
      </c>
      <c r="AV423" s="13" t="s">
        <v>83</v>
      </c>
      <c r="AW423" s="13" t="s">
        <v>30</v>
      </c>
      <c r="AX423" s="13" t="s">
        <v>81</v>
      </c>
      <c r="AY423" s="192" t="s">
        <v>114</v>
      </c>
    </row>
    <row r="424" s="2" customFormat="1" ht="24.15" customHeight="1">
      <c r="A424" s="37"/>
      <c r="B424" s="170"/>
      <c r="C424" s="171" t="s">
        <v>682</v>
      </c>
      <c r="D424" s="171" t="s">
        <v>117</v>
      </c>
      <c r="E424" s="172" t="s">
        <v>683</v>
      </c>
      <c r="F424" s="173" t="s">
        <v>684</v>
      </c>
      <c r="G424" s="174" t="s">
        <v>206</v>
      </c>
      <c r="H424" s="175">
        <v>23.100000000000001</v>
      </c>
      <c r="I424" s="176"/>
      <c r="J424" s="177">
        <f>ROUND(I424*H424,2)</f>
        <v>0</v>
      </c>
      <c r="K424" s="173" t="s">
        <v>121</v>
      </c>
      <c r="L424" s="38"/>
      <c r="M424" s="178" t="s">
        <v>1</v>
      </c>
      <c r="N424" s="179" t="s">
        <v>38</v>
      </c>
      <c r="O424" s="76"/>
      <c r="P424" s="180">
        <f>O424*H424</f>
        <v>0</v>
      </c>
      <c r="Q424" s="180">
        <v>0.0044000000000000003</v>
      </c>
      <c r="R424" s="180">
        <f>Q424*H424</f>
        <v>0.10164000000000001</v>
      </c>
      <c r="S424" s="180">
        <v>0</v>
      </c>
      <c r="T424" s="181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82" t="s">
        <v>122</v>
      </c>
      <c r="AT424" s="182" t="s">
        <v>117</v>
      </c>
      <c r="AU424" s="182" t="s">
        <v>83</v>
      </c>
      <c r="AY424" s="18" t="s">
        <v>114</v>
      </c>
      <c r="BE424" s="183">
        <f>IF(N424="základní",J424,0)</f>
        <v>0</v>
      </c>
      <c r="BF424" s="183">
        <f>IF(N424="snížená",J424,0)</f>
        <v>0</v>
      </c>
      <c r="BG424" s="183">
        <f>IF(N424="zákl. přenesená",J424,0)</f>
        <v>0</v>
      </c>
      <c r="BH424" s="183">
        <f>IF(N424="sníž. přenesená",J424,0)</f>
        <v>0</v>
      </c>
      <c r="BI424" s="183">
        <f>IF(N424="nulová",J424,0)</f>
        <v>0</v>
      </c>
      <c r="BJ424" s="18" t="s">
        <v>81</v>
      </c>
      <c r="BK424" s="183">
        <f>ROUND(I424*H424,2)</f>
        <v>0</v>
      </c>
      <c r="BL424" s="18" t="s">
        <v>122</v>
      </c>
      <c r="BM424" s="182" t="s">
        <v>685</v>
      </c>
    </row>
    <row r="425" s="2" customFormat="1">
      <c r="A425" s="37"/>
      <c r="B425" s="38"/>
      <c r="C425" s="37"/>
      <c r="D425" s="184" t="s">
        <v>124</v>
      </c>
      <c r="E425" s="37"/>
      <c r="F425" s="185" t="s">
        <v>686</v>
      </c>
      <c r="G425" s="37"/>
      <c r="H425" s="37"/>
      <c r="I425" s="186"/>
      <c r="J425" s="37"/>
      <c r="K425" s="37"/>
      <c r="L425" s="38"/>
      <c r="M425" s="187"/>
      <c r="N425" s="188"/>
      <c r="O425" s="76"/>
      <c r="P425" s="76"/>
      <c r="Q425" s="76"/>
      <c r="R425" s="76"/>
      <c r="S425" s="76"/>
      <c r="T425" s="7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8" t="s">
        <v>124</v>
      </c>
      <c r="AU425" s="18" t="s">
        <v>83</v>
      </c>
    </row>
    <row r="426" s="2" customFormat="1">
      <c r="A426" s="37"/>
      <c r="B426" s="38"/>
      <c r="C426" s="37"/>
      <c r="D426" s="189" t="s">
        <v>126</v>
      </c>
      <c r="E426" s="37"/>
      <c r="F426" s="190" t="s">
        <v>687</v>
      </c>
      <c r="G426" s="37"/>
      <c r="H426" s="37"/>
      <c r="I426" s="186"/>
      <c r="J426" s="37"/>
      <c r="K426" s="37"/>
      <c r="L426" s="38"/>
      <c r="M426" s="187"/>
      <c r="N426" s="188"/>
      <c r="O426" s="76"/>
      <c r="P426" s="76"/>
      <c r="Q426" s="76"/>
      <c r="R426" s="76"/>
      <c r="S426" s="76"/>
      <c r="T426" s="7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8" t="s">
        <v>126</v>
      </c>
      <c r="AU426" s="18" t="s">
        <v>83</v>
      </c>
    </row>
    <row r="427" s="13" customFormat="1">
      <c r="A427" s="13"/>
      <c r="B427" s="191"/>
      <c r="C427" s="13"/>
      <c r="D427" s="184" t="s">
        <v>128</v>
      </c>
      <c r="E427" s="192" t="s">
        <v>1</v>
      </c>
      <c r="F427" s="193" t="s">
        <v>681</v>
      </c>
      <c r="G427" s="13"/>
      <c r="H427" s="194">
        <v>23.100000000000001</v>
      </c>
      <c r="I427" s="195"/>
      <c r="J427" s="13"/>
      <c r="K427" s="13"/>
      <c r="L427" s="191"/>
      <c r="M427" s="196"/>
      <c r="N427" s="197"/>
      <c r="O427" s="197"/>
      <c r="P427" s="197"/>
      <c r="Q427" s="197"/>
      <c r="R427" s="197"/>
      <c r="S427" s="197"/>
      <c r="T427" s="19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2" t="s">
        <v>128</v>
      </c>
      <c r="AU427" s="192" t="s">
        <v>83</v>
      </c>
      <c r="AV427" s="13" t="s">
        <v>83</v>
      </c>
      <c r="AW427" s="13" t="s">
        <v>30</v>
      </c>
      <c r="AX427" s="13" t="s">
        <v>81</v>
      </c>
      <c r="AY427" s="192" t="s">
        <v>114</v>
      </c>
    </row>
    <row r="428" s="12" customFormat="1" ht="22.8" customHeight="1">
      <c r="A428" s="12"/>
      <c r="B428" s="157"/>
      <c r="C428" s="12"/>
      <c r="D428" s="158" t="s">
        <v>72</v>
      </c>
      <c r="E428" s="168" t="s">
        <v>169</v>
      </c>
      <c r="F428" s="168" t="s">
        <v>688</v>
      </c>
      <c r="G428" s="12"/>
      <c r="H428" s="12"/>
      <c r="I428" s="160"/>
      <c r="J428" s="169">
        <f>BK428</f>
        <v>0</v>
      </c>
      <c r="K428" s="12"/>
      <c r="L428" s="157"/>
      <c r="M428" s="162"/>
      <c r="N428" s="163"/>
      <c r="O428" s="163"/>
      <c r="P428" s="164">
        <f>SUM(P429:P436)</f>
        <v>0</v>
      </c>
      <c r="Q428" s="163"/>
      <c r="R428" s="164">
        <f>SUM(R429:R436)</f>
        <v>2.2288199999999998</v>
      </c>
      <c r="S428" s="163"/>
      <c r="T428" s="165">
        <f>SUM(T429:T436)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158" t="s">
        <v>81</v>
      </c>
      <c r="AT428" s="166" t="s">
        <v>72</v>
      </c>
      <c r="AU428" s="166" t="s">
        <v>81</v>
      </c>
      <c r="AY428" s="158" t="s">
        <v>114</v>
      </c>
      <c r="BK428" s="167">
        <f>SUM(BK429:BK436)</f>
        <v>0</v>
      </c>
    </row>
    <row r="429" s="2" customFormat="1" ht="24.15" customHeight="1">
      <c r="A429" s="37"/>
      <c r="B429" s="170"/>
      <c r="C429" s="171" t="s">
        <v>689</v>
      </c>
      <c r="D429" s="171" t="s">
        <v>117</v>
      </c>
      <c r="E429" s="172" t="s">
        <v>690</v>
      </c>
      <c r="F429" s="173" t="s">
        <v>691</v>
      </c>
      <c r="G429" s="174" t="s">
        <v>231</v>
      </c>
      <c r="H429" s="175">
        <v>11.6</v>
      </c>
      <c r="I429" s="176"/>
      <c r="J429" s="177">
        <f>ROUND(I429*H429,2)</f>
        <v>0</v>
      </c>
      <c r="K429" s="173" t="s">
        <v>121</v>
      </c>
      <c r="L429" s="38"/>
      <c r="M429" s="178" t="s">
        <v>1</v>
      </c>
      <c r="N429" s="179" t="s">
        <v>38</v>
      </c>
      <c r="O429" s="76"/>
      <c r="P429" s="180">
        <f>O429*H429</f>
        <v>0</v>
      </c>
      <c r="Q429" s="180">
        <v>0.0044000000000000003</v>
      </c>
      <c r="R429" s="180">
        <f>Q429*H429</f>
        <v>0.051040000000000002</v>
      </c>
      <c r="S429" s="180">
        <v>0</v>
      </c>
      <c r="T429" s="18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82" t="s">
        <v>122</v>
      </c>
      <c r="AT429" s="182" t="s">
        <v>117</v>
      </c>
      <c r="AU429" s="182" t="s">
        <v>83</v>
      </c>
      <c r="AY429" s="18" t="s">
        <v>114</v>
      </c>
      <c r="BE429" s="183">
        <f>IF(N429="základní",J429,0)</f>
        <v>0</v>
      </c>
      <c r="BF429" s="183">
        <f>IF(N429="snížená",J429,0)</f>
        <v>0</v>
      </c>
      <c r="BG429" s="183">
        <f>IF(N429="zákl. přenesená",J429,0)</f>
        <v>0</v>
      </c>
      <c r="BH429" s="183">
        <f>IF(N429="sníž. přenesená",J429,0)</f>
        <v>0</v>
      </c>
      <c r="BI429" s="183">
        <f>IF(N429="nulová",J429,0)</f>
        <v>0</v>
      </c>
      <c r="BJ429" s="18" t="s">
        <v>81</v>
      </c>
      <c r="BK429" s="183">
        <f>ROUND(I429*H429,2)</f>
        <v>0</v>
      </c>
      <c r="BL429" s="18" t="s">
        <v>122</v>
      </c>
      <c r="BM429" s="182" t="s">
        <v>692</v>
      </c>
    </row>
    <row r="430" s="2" customFormat="1">
      <c r="A430" s="37"/>
      <c r="B430" s="38"/>
      <c r="C430" s="37"/>
      <c r="D430" s="184" t="s">
        <v>124</v>
      </c>
      <c r="E430" s="37"/>
      <c r="F430" s="185" t="s">
        <v>693</v>
      </c>
      <c r="G430" s="37"/>
      <c r="H430" s="37"/>
      <c r="I430" s="186"/>
      <c r="J430" s="37"/>
      <c r="K430" s="37"/>
      <c r="L430" s="38"/>
      <c r="M430" s="187"/>
      <c r="N430" s="188"/>
      <c r="O430" s="76"/>
      <c r="P430" s="76"/>
      <c r="Q430" s="76"/>
      <c r="R430" s="76"/>
      <c r="S430" s="76"/>
      <c r="T430" s="7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8" t="s">
        <v>124</v>
      </c>
      <c r="AU430" s="18" t="s">
        <v>83</v>
      </c>
    </row>
    <row r="431" s="2" customFormat="1">
      <c r="A431" s="37"/>
      <c r="B431" s="38"/>
      <c r="C431" s="37"/>
      <c r="D431" s="189" t="s">
        <v>126</v>
      </c>
      <c r="E431" s="37"/>
      <c r="F431" s="190" t="s">
        <v>694</v>
      </c>
      <c r="G431" s="37"/>
      <c r="H431" s="37"/>
      <c r="I431" s="186"/>
      <c r="J431" s="37"/>
      <c r="K431" s="37"/>
      <c r="L431" s="38"/>
      <c r="M431" s="187"/>
      <c r="N431" s="188"/>
      <c r="O431" s="76"/>
      <c r="P431" s="76"/>
      <c r="Q431" s="76"/>
      <c r="R431" s="76"/>
      <c r="S431" s="76"/>
      <c r="T431" s="7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8" t="s">
        <v>126</v>
      </c>
      <c r="AU431" s="18" t="s">
        <v>83</v>
      </c>
    </row>
    <row r="432" s="13" customFormat="1">
      <c r="A432" s="13"/>
      <c r="B432" s="191"/>
      <c r="C432" s="13"/>
      <c r="D432" s="184" t="s">
        <v>128</v>
      </c>
      <c r="E432" s="192" t="s">
        <v>1</v>
      </c>
      <c r="F432" s="193" t="s">
        <v>695</v>
      </c>
      <c r="G432" s="13"/>
      <c r="H432" s="194">
        <v>11.6</v>
      </c>
      <c r="I432" s="195"/>
      <c r="J432" s="13"/>
      <c r="K432" s="13"/>
      <c r="L432" s="191"/>
      <c r="M432" s="196"/>
      <c r="N432" s="197"/>
      <c r="O432" s="197"/>
      <c r="P432" s="197"/>
      <c r="Q432" s="197"/>
      <c r="R432" s="197"/>
      <c r="S432" s="197"/>
      <c r="T432" s="19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2" t="s">
        <v>128</v>
      </c>
      <c r="AU432" s="192" t="s">
        <v>83</v>
      </c>
      <c r="AV432" s="13" t="s">
        <v>83</v>
      </c>
      <c r="AW432" s="13" t="s">
        <v>30</v>
      </c>
      <c r="AX432" s="13" t="s">
        <v>81</v>
      </c>
      <c r="AY432" s="192" t="s">
        <v>114</v>
      </c>
    </row>
    <row r="433" s="2" customFormat="1" ht="33" customHeight="1">
      <c r="A433" s="37"/>
      <c r="B433" s="170"/>
      <c r="C433" s="171" t="s">
        <v>696</v>
      </c>
      <c r="D433" s="171" t="s">
        <v>117</v>
      </c>
      <c r="E433" s="172" t="s">
        <v>697</v>
      </c>
      <c r="F433" s="173" t="s">
        <v>698</v>
      </c>
      <c r="G433" s="174" t="s">
        <v>120</v>
      </c>
      <c r="H433" s="175">
        <v>1</v>
      </c>
      <c r="I433" s="176"/>
      <c r="J433" s="177">
        <f>ROUND(I433*H433,2)</f>
        <v>0</v>
      </c>
      <c r="K433" s="173" t="s">
        <v>1</v>
      </c>
      <c r="L433" s="38"/>
      <c r="M433" s="178" t="s">
        <v>1</v>
      </c>
      <c r="N433" s="179" t="s">
        <v>38</v>
      </c>
      <c r="O433" s="76"/>
      <c r="P433" s="180">
        <f>O433*H433</f>
        <v>0</v>
      </c>
      <c r="Q433" s="180">
        <v>1.92726</v>
      </c>
      <c r="R433" s="180">
        <f>Q433*H433</f>
        <v>1.92726</v>
      </c>
      <c r="S433" s="180">
        <v>0</v>
      </c>
      <c r="T433" s="181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82" t="s">
        <v>122</v>
      </c>
      <c r="AT433" s="182" t="s">
        <v>117</v>
      </c>
      <c r="AU433" s="182" t="s">
        <v>83</v>
      </c>
      <c r="AY433" s="18" t="s">
        <v>114</v>
      </c>
      <c r="BE433" s="183">
        <f>IF(N433="základní",J433,0)</f>
        <v>0</v>
      </c>
      <c r="BF433" s="183">
        <f>IF(N433="snížená",J433,0)</f>
        <v>0</v>
      </c>
      <c r="BG433" s="183">
        <f>IF(N433="zákl. přenesená",J433,0)</f>
        <v>0</v>
      </c>
      <c r="BH433" s="183">
        <f>IF(N433="sníž. přenesená",J433,0)</f>
        <v>0</v>
      </c>
      <c r="BI433" s="183">
        <f>IF(N433="nulová",J433,0)</f>
        <v>0</v>
      </c>
      <c r="BJ433" s="18" t="s">
        <v>81</v>
      </c>
      <c r="BK433" s="183">
        <f>ROUND(I433*H433,2)</f>
        <v>0</v>
      </c>
      <c r="BL433" s="18" t="s">
        <v>122</v>
      </c>
      <c r="BM433" s="182" t="s">
        <v>699</v>
      </c>
    </row>
    <row r="434" s="2" customFormat="1">
      <c r="A434" s="37"/>
      <c r="B434" s="38"/>
      <c r="C434" s="37"/>
      <c r="D434" s="184" t="s">
        <v>124</v>
      </c>
      <c r="E434" s="37"/>
      <c r="F434" s="185" t="s">
        <v>700</v>
      </c>
      <c r="G434" s="37"/>
      <c r="H434" s="37"/>
      <c r="I434" s="186"/>
      <c r="J434" s="37"/>
      <c r="K434" s="37"/>
      <c r="L434" s="38"/>
      <c r="M434" s="187"/>
      <c r="N434" s="188"/>
      <c r="O434" s="76"/>
      <c r="P434" s="76"/>
      <c r="Q434" s="76"/>
      <c r="R434" s="76"/>
      <c r="S434" s="76"/>
      <c r="T434" s="77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8" t="s">
        <v>124</v>
      </c>
      <c r="AU434" s="18" t="s">
        <v>83</v>
      </c>
    </row>
    <row r="435" s="2" customFormat="1" ht="24.15" customHeight="1">
      <c r="A435" s="37"/>
      <c r="B435" s="170"/>
      <c r="C435" s="171" t="s">
        <v>701</v>
      </c>
      <c r="D435" s="171" t="s">
        <v>117</v>
      </c>
      <c r="E435" s="172" t="s">
        <v>702</v>
      </c>
      <c r="F435" s="173" t="s">
        <v>703</v>
      </c>
      <c r="G435" s="174" t="s">
        <v>120</v>
      </c>
      <c r="H435" s="175">
        <v>2</v>
      </c>
      <c r="I435" s="176"/>
      <c r="J435" s="177">
        <f>ROUND(I435*H435,2)</f>
        <v>0</v>
      </c>
      <c r="K435" s="173" t="s">
        <v>1</v>
      </c>
      <c r="L435" s="38"/>
      <c r="M435" s="178" t="s">
        <v>1</v>
      </c>
      <c r="N435" s="179" t="s">
        <v>38</v>
      </c>
      <c r="O435" s="76"/>
      <c r="P435" s="180">
        <f>O435*H435</f>
        <v>0</v>
      </c>
      <c r="Q435" s="180">
        <v>0.12526000000000001</v>
      </c>
      <c r="R435" s="180">
        <f>Q435*H435</f>
        <v>0.25052000000000002</v>
      </c>
      <c r="S435" s="180">
        <v>0</v>
      </c>
      <c r="T435" s="181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82" t="s">
        <v>122</v>
      </c>
      <c r="AT435" s="182" t="s">
        <v>117</v>
      </c>
      <c r="AU435" s="182" t="s">
        <v>83</v>
      </c>
      <c r="AY435" s="18" t="s">
        <v>114</v>
      </c>
      <c r="BE435" s="183">
        <f>IF(N435="základní",J435,0)</f>
        <v>0</v>
      </c>
      <c r="BF435" s="183">
        <f>IF(N435="snížená",J435,0)</f>
        <v>0</v>
      </c>
      <c r="BG435" s="183">
        <f>IF(N435="zákl. přenesená",J435,0)</f>
        <v>0</v>
      </c>
      <c r="BH435" s="183">
        <f>IF(N435="sníž. přenesená",J435,0)</f>
        <v>0</v>
      </c>
      <c r="BI435" s="183">
        <f>IF(N435="nulová",J435,0)</f>
        <v>0</v>
      </c>
      <c r="BJ435" s="18" t="s">
        <v>81</v>
      </c>
      <c r="BK435" s="183">
        <f>ROUND(I435*H435,2)</f>
        <v>0</v>
      </c>
      <c r="BL435" s="18" t="s">
        <v>122</v>
      </c>
      <c r="BM435" s="182" t="s">
        <v>704</v>
      </c>
    </row>
    <row r="436" s="2" customFormat="1">
      <c r="A436" s="37"/>
      <c r="B436" s="38"/>
      <c r="C436" s="37"/>
      <c r="D436" s="184" t="s">
        <v>124</v>
      </c>
      <c r="E436" s="37"/>
      <c r="F436" s="185" t="s">
        <v>705</v>
      </c>
      <c r="G436" s="37"/>
      <c r="H436" s="37"/>
      <c r="I436" s="186"/>
      <c r="J436" s="37"/>
      <c r="K436" s="37"/>
      <c r="L436" s="38"/>
      <c r="M436" s="187"/>
      <c r="N436" s="188"/>
      <c r="O436" s="76"/>
      <c r="P436" s="76"/>
      <c r="Q436" s="76"/>
      <c r="R436" s="76"/>
      <c r="S436" s="76"/>
      <c r="T436" s="77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8" t="s">
        <v>124</v>
      </c>
      <c r="AU436" s="18" t="s">
        <v>83</v>
      </c>
    </row>
    <row r="437" s="12" customFormat="1" ht="22.8" customHeight="1">
      <c r="A437" s="12"/>
      <c r="B437" s="157"/>
      <c r="C437" s="12"/>
      <c r="D437" s="158" t="s">
        <v>72</v>
      </c>
      <c r="E437" s="168" t="s">
        <v>115</v>
      </c>
      <c r="F437" s="168" t="s">
        <v>116</v>
      </c>
      <c r="G437" s="12"/>
      <c r="H437" s="12"/>
      <c r="I437" s="160"/>
      <c r="J437" s="169">
        <f>BK437</f>
        <v>0</v>
      </c>
      <c r="K437" s="12"/>
      <c r="L437" s="157"/>
      <c r="M437" s="162"/>
      <c r="N437" s="163"/>
      <c r="O437" s="163"/>
      <c r="P437" s="164">
        <f>SUM(P438:P530)</f>
        <v>0</v>
      </c>
      <c r="Q437" s="163"/>
      <c r="R437" s="164">
        <f>SUM(R438:R530)</f>
        <v>24.513517190000002</v>
      </c>
      <c r="S437" s="163"/>
      <c r="T437" s="165">
        <f>SUM(T438:T530)</f>
        <v>111.9855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58" t="s">
        <v>81</v>
      </c>
      <c r="AT437" s="166" t="s">
        <v>72</v>
      </c>
      <c r="AU437" s="166" t="s">
        <v>81</v>
      </c>
      <c r="AY437" s="158" t="s">
        <v>114</v>
      </c>
      <c r="BK437" s="167">
        <f>SUM(BK438:BK530)</f>
        <v>0</v>
      </c>
    </row>
    <row r="438" s="2" customFormat="1" ht="24.15" customHeight="1">
      <c r="A438" s="37"/>
      <c r="B438" s="170"/>
      <c r="C438" s="171" t="s">
        <v>706</v>
      </c>
      <c r="D438" s="171" t="s">
        <v>117</v>
      </c>
      <c r="E438" s="172" t="s">
        <v>707</v>
      </c>
      <c r="F438" s="173" t="s">
        <v>708</v>
      </c>
      <c r="G438" s="174" t="s">
        <v>120</v>
      </c>
      <c r="H438" s="175">
        <v>2</v>
      </c>
      <c r="I438" s="176"/>
      <c r="J438" s="177">
        <f>ROUND(I438*H438,2)</f>
        <v>0</v>
      </c>
      <c r="K438" s="173" t="s">
        <v>121</v>
      </c>
      <c r="L438" s="38"/>
      <c r="M438" s="178" t="s">
        <v>1</v>
      </c>
      <c r="N438" s="179" t="s">
        <v>38</v>
      </c>
      <c r="O438" s="76"/>
      <c r="P438" s="180">
        <f>O438*H438</f>
        <v>0</v>
      </c>
      <c r="Q438" s="180">
        <v>0.10940999999999999</v>
      </c>
      <c r="R438" s="180">
        <f>Q438*H438</f>
        <v>0.21881999999999999</v>
      </c>
      <c r="S438" s="180">
        <v>0</v>
      </c>
      <c r="T438" s="181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82" t="s">
        <v>122</v>
      </c>
      <c r="AT438" s="182" t="s">
        <v>117</v>
      </c>
      <c r="AU438" s="182" t="s">
        <v>83</v>
      </c>
      <c r="AY438" s="18" t="s">
        <v>114</v>
      </c>
      <c r="BE438" s="183">
        <f>IF(N438="základní",J438,0)</f>
        <v>0</v>
      </c>
      <c r="BF438" s="183">
        <f>IF(N438="snížená",J438,0)</f>
        <v>0</v>
      </c>
      <c r="BG438" s="183">
        <f>IF(N438="zákl. přenesená",J438,0)</f>
        <v>0</v>
      </c>
      <c r="BH438" s="183">
        <f>IF(N438="sníž. přenesená",J438,0)</f>
        <v>0</v>
      </c>
      <c r="BI438" s="183">
        <f>IF(N438="nulová",J438,0)</f>
        <v>0</v>
      </c>
      <c r="BJ438" s="18" t="s">
        <v>81</v>
      </c>
      <c r="BK438" s="183">
        <f>ROUND(I438*H438,2)</f>
        <v>0</v>
      </c>
      <c r="BL438" s="18" t="s">
        <v>122</v>
      </c>
      <c r="BM438" s="182" t="s">
        <v>709</v>
      </c>
    </row>
    <row r="439" s="2" customFormat="1">
      <c r="A439" s="37"/>
      <c r="B439" s="38"/>
      <c r="C439" s="37"/>
      <c r="D439" s="184" t="s">
        <v>124</v>
      </c>
      <c r="E439" s="37"/>
      <c r="F439" s="185" t="s">
        <v>710</v>
      </c>
      <c r="G439" s="37"/>
      <c r="H439" s="37"/>
      <c r="I439" s="186"/>
      <c r="J439" s="37"/>
      <c r="K439" s="37"/>
      <c r="L439" s="38"/>
      <c r="M439" s="187"/>
      <c r="N439" s="188"/>
      <c r="O439" s="76"/>
      <c r="P439" s="76"/>
      <c r="Q439" s="76"/>
      <c r="R439" s="76"/>
      <c r="S439" s="76"/>
      <c r="T439" s="7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8" t="s">
        <v>124</v>
      </c>
      <c r="AU439" s="18" t="s">
        <v>83</v>
      </c>
    </row>
    <row r="440" s="2" customFormat="1">
      <c r="A440" s="37"/>
      <c r="B440" s="38"/>
      <c r="C440" s="37"/>
      <c r="D440" s="189" t="s">
        <v>126</v>
      </c>
      <c r="E440" s="37"/>
      <c r="F440" s="190" t="s">
        <v>711</v>
      </c>
      <c r="G440" s="37"/>
      <c r="H440" s="37"/>
      <c r="I440" s="186"/>
      <c r="J440" s="37"/>
      <c r="K440" s="37"/>
      <c r="L440" s="38"/>
      <c r="M440" s="187"/>
      <c r="N440" s="188"/>
      <c r="O440" s="76"/>
      <c r="P440" s="76"/>
      <c r="Q440" s="76"/>
      <c r="R440" s="76"/>
      <c r="S440" s="76"/>
      <c r="T440" s="7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8" t="s">
        <v>126</v>
      </c>
      <c r="AU440" s="18" t="s">
        <v>83</v>
      </c>
    </row>
    <row r="441" s="13" customFormat="1">
      <c r="A441" s="13"/>
      <c r="B441" s="191"/>
      <c r="C441" s="13"/>
      <c r="D441" s="184" t="s">
        <v>128</v>
      </c>
      <c r="E441" s="192" t="s">
        <v>1</v>
      </c>
      <c r="F441" s="193" t="s">
        <v>712</v>
      </c>
      <c r="G441" s="13"/>
      <c r="H441" s="194">
        <v>2</v>
      </c>
      <c r="I441" s="195"/>
      <c r="J441" s="13"/>
      <c r="K441" s="13"/>
      <c r="L441" s="191"/>
      <c r="M441" s="196"/>
      <c r="N441" s="197"/>
      <c r="O441" s="197"/>
      <c r="P441" s="197"/>
      <c r="Q441" s="197"/>
      <c r="R441" s="197"/>
      <c r="S441" s="197"/>
      <c r="T441" s="19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2" t="s">
        <v>128</v>
      </c>
      <c r="AU441" s="192" t="s">
        <v>83</v>
      </c>
      <c r="AV441" s="13" t="s">
        <v>83</v>
      </c>
      <c r="AW441" s="13" t="s">
        <v>30</v>
      </c>
      <c r="AX441" s="13" t="s">
        <v>81</v>
      </c>
      <c r="AY441" s="192" t="s">
        <v>114</v>
      </c>
    </row>
    <row r="442" s="2" customFormat="1" ht="33" customHeight="1">
      <c r="A442" s="37"/>
      <c r="B442" s="170"/>
      <c r="C442" s="171" t="s">
        <v>713</v>
      </c>
      <c r="D442" s="171" t="s">
        <v>117</v>
      </c>
      <c r="E442" s="172" t="s">
        <v>714</v>
      </c>
      <c r="F442" s="173" t="s">
        <v>715</v>
      </c>
      <c r="G442" s="174" t="s">
        <v>231</v>
      </c>
      <c r="H442" s="175">
        <v>38.450000000000003</v>
      </c>
      <c r="I442" s="176"/>
      <c r="J442" s="177">
        <f>ROUND(I442*H442,2)</f>
        <v>0</v>
      </c>
      <c r="K442" s="173" t="s">
        <v>121</v>
      </c>
      <c r="L442" s="38"/>
      <c r="M442" s="178" t="s">
        <v>1</v>
      </c>
      <c r="N442" s="179" t="s">
        <v>38</v>
      </c>
      <c r="O442" s="76"/>
      <c r="P442" s="180">
        <f>O442*H442</f>
        <v>0</v>
      </c>
      <c r="Q442" s="180">
        <v>0.15540000000000001</v>
      </c>
      <c r="R442" s="180">
        <f>Q442*H442</f>
        <v>5.9751300000000009</v>
      </c>
      <c r="S442" s="180">
        <v>0</v>
      </c>
      <c r="T442" s="181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82" t="s">
        <v>122</v>
      </c>
      <c r="AT442" s="182" t="s">
        <v>117</v>
      </c>
      <c r="AU442" s="182" t="s">
        <v>83</v>
      </c>
      <c r="AY442" s="18" t="s">
        <v>114</v>
      </c>
      <c r="BE442" s="183">
        <f>IF(N442="základní",J442,0)</f>
        <v>0</v>
      </c>
      <c r="BF442" s="183">
        <f>IF(N442="snížená",J442,0)</f>
        <v>0</v>
      </c>
      <c r="BG442" s="183">
        <f>IF(N442="zákl. přenesená",J442,0)</f>
        <v>0</v>
      </c>
      <c r="BH442" s="183">
        <f>IF(N442="sníž. přenesená",J442,0)</f>
        <v>0</v>
      </c>
      <c r="BI442" s="183">
        <f>IF(N442="nulová",J442,0)</f>
        <v>0</v>
      </c>
      <c r="BJ442" s="18" t="s">
        <v>81</v>
      </c>
      <c r="BK442" s="183">
        <f>ROUND(I442*H442,2)</f>
        <v>0</v>
      </c>
      <c r="BL442" s="18" t="s">
        <v>122</v>
      </c>
      <c r="BM442" s="182" t="s">
        <v>716</v>
      </c>
    </row>
    <row r="443" s="2" customFormat="1">
      <c r="A443" s="37"/>
      <c r="B443" s="38"/>
      <c r="C443" s="37"/>
      <c r="D443" s="184" t="s">
        <v>124</v>
      </c>
      <c r="E443" s="37"/>
      <c r="F443" s="185" t="s">
        <v>717</v>
      </c>
      <c r="G443" s="37"/>
      <c r="H443" s="37"/>
      <c r="I443" s="186"/>
      <c r="J443" s="37"/>
      <c r="K443" s="37"/>
      <c r="L443" s="38"/>
      <c r="M443" s="187"/>
      <c r="N443" s="188"/>
      <c r="O443" s="76"/>
      <c r="P443" s="76"/>
      <c r="Q443" s="76"/>
      <c r="R443" s="76"/>
      <c r="S443" s="76"/>
      <c r="T443" s="77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8" t="s">
        <v>124</v>
      </c>
      <c r="AU443" s="18" t="s">
        <v>83</v>
      </c>
    </row>
    <row r="444" s="2" customFormat="1">
      <c r="A444" s="37"/>
      <c r="B444" s="38"/>
      <c r="C444" s="37"/>
      <c r="D444" s="189" t="s">
        <v>126</v>
      </c>
      <c r="E444" s="37"/>
      <c r="F444" s="190" t="s">
        <v>718</v>
      </c>
      <c r="G444" s="37"/>
      <c r="H444" s="37"/>
      <c r="I444" s="186"/>
      <c r="J444" s="37"/>
      <c r="K444" s="37"/>
      <c r="L444" s="38"/>
      <c r="M444" s="187"/>
      <c r="N444" s="188"/>
      <c r="O444" s="76"/>
      <c r="P444" s="76"/>
      <c r="Q444" s="76"/>
      <c r="R444" s="76"/>
      <c r="S444" s="76"/>
      <c r="T444" s="77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8" t="s">
        <v>126</v>
      </c>
      <c r="AU444" s="18" t="s">
        <v>83</v>
      </c>
    </row>
    <row r="445" s="13" customFormat="1">
      <c r="A445" s="13"/>
      <c r="B445" s="191"/>
      <c r="C445" s="13"/>
      <c r="D445" s="184" t="s">
        <v>128</v>
      </c>
      <c r="E445" s="192" t="s">
        <v>1</v>
      </c>
      <c r="F445" s="193" t="s">
        <v>719</v>
      </c>
      <c r="G445" s="13"/>
      <c r="H445" s="194">
        <v>38.450000000000003</v>
      </c>
      <c r="I445" s="195"/>
      <c r="J445" s="13"/>
      <c r="K445" s="13"/>
      <c r="L445" s="191"/>
      <c r="M445" s="196"/>
      <c r="N445" s="197"/>
      <c r="O445" s="197"/>
      <c r="P445" s="197"/>
      <c r="Q445" s="197"/>
      <c r="R445" s="197"/>
      <c r="S445" s="197"/>
      <c r="T445" s="19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2" t="s">
        <v>128</v>
      </c>
      <c r="AU445" s="192" t="s">
        <v>83</v>
      </c>
      <c r="AV445" s="13" t="s">
        <v>83</v>
      </c>
      <c r="AW445" s="13" t="s">
        <v>30</v>
      </c>
      <c r="AX445" s="13" t="s">
        <v>81</v>
      </c>
      <c r="AY445" s="192" t="s">
        <v>114</v>
      </c>
    </row>
    <row r="446" s="2" customFormat="1" ht="16.5" customHeight="1">
      <c r="A446" s="37"/>
      <c r="B446" s="170"/>
      <c r="C446" s="210" t="s">
        <v>720</v>
      </c>
      <c r="D446" s="210" t="s">
        <v>263</v>
      </c>
      <c r="E446" s="211" t="s">
        <v>721</v>
      </c>
      <c r="F446" s="212" t="s">
        <v>722</v>
      </c>
      <c r="G446" s="213" t="s">
        <v>231</v>
      </c>
      <c r="H446" s="214">
        <v>39.219000000000001</v>
      </c>
      <c r="I446" s="215"/>
      <c r="J446" s="216">
        <f>ROUND(I446*H446,2)</f>
        <v>0</v>
      </c>
      <c r="K446" s="212" t="s">
        <v>121</v>
      </c>
      <c r="L446" s="217"/>
      <c r="M446" s="218" t="s">
        <v>1</v>
      </c>
      <c r="N446" s="219" t="s">
        <v>38</v>
      </c>
      <c r="O446" s="76"/>
      <c r="P446" s="180">
        <f>O446*H446</f>
        <v>0</v>
      </c>
      <c r="Q446" s="180">
        <v>0.080000000000000002</v>
      </c>
      <c r="R446" s="180">
        <f>Q446*H446</f>
        <v>3.1375200000000003</v>
      </c>
      <c r="S446" s="180">
        <v>0</v>
      </c>
      <c r="T446" s="181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82" t="s">
        <v>169</v>
      </c>
      <c r="AT446" s="182" t="s">
        <v>263</v>
      </c>
      <c r="AU446" s="182" t="s">
        <v>83</v>
      </c>
      <c r="AY446" s="18" t="s">
        <v>114</v>
      </c>
      <c r="BE446" s="183">
        <f>IF(N446="základní",J446,0)</f>
        <v>0</v>
      </c>
      <c r="BF446" s="183">
        <f>IF(N446="snížená",J446,0)</f>
        <v>0</v>
      </c>
      <c r="BG446" s="183">
        <f>IF(N446="zákl. přenesená",J446,0)</f>
        <v>0</v>
      </c>
      <c r="BH446" s="183">
        <f>IF(N446="sníž. přenesená",J446,0)</f>
        <v>0</v>
      </c>
      <c r="BI446" s="183">
        <f>IF(N446="nulová",J446,0)</f>
        <v>0</v>
      </c>
      <c r="BJ446" s="18" t="s">
        <v>81</v>
      </c>
      <c r="BK446" s="183">
        <f>ROUND(I446*H446,2)</f>
        <v>0</v>
      </c>
      <c r="BL446" s="18" t="s">
        <v>122</v>
      </c>
      <c r="BM446" s="182" t="s">
        <v>723</v>
      </c>
    </row>
    <row r="447" s="2" customFormat="1">
      <c r="A447" s="37"/>
      <c r="B447" s="38"/>
      <c r="C447" s="37"/>
      <c r="D447" s="184" t="s">
        <v>124</v>
      </c>
      <c r="E447" s="37"/>
      <c r="F447" s="185" t="s">
        <v>722</v>
      </c>
      <c r="G447" s="37"/>
      <c r="H447" s="37"/>
      <c r="I447" s="186"/>
      <c r="J447" s="37"/>
      <c r="K447" s="37"/>
      <c r="L447" s="38"/>
      <c r="M447" s="187"/>
      <c r="N447" s="188"/>
      <c r="O447" s="76"/>
      <c r="P447" s="76"/>
      <c r="Q447" s="76"/>
      <c r="R447" s="76"/>
      <c r="S447" s="76"/>
      <c r="T447" s="7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8" t="s">
        <v>124</v>
      </c>
      <c r="AU447" s="18" t="s">
        <v>83</v>
      </c>
    </row>
    <row r="448" s="13" customFormat="1">
      <c r="A448" s="13"/>
      <c r="B448" s="191"/>
      <c r="C448" s="13"/>
      <c r="D448" s="184" t="s">
        <v>128</v>
      </c>
      <c r="E448" s="13"/>
      <c r="F448" s="193" t="s">
        <v>724</v>
      </c>
      <c r="G448" s="13"/>
      <c r="H448" s="194">
        <v>39.219000000000001</v>
      </c>
      <c r="I448" s="195"/>
      <c r="J448" s="13"/>
      <c r="K448" s="13"/>
      <c r="L448" s="191"/>
      <c r="M448" s="196"/>
      <c r="N448" s="197"/>
      <c r="O448" s="197"/>
      <c r="P448" s="197"/>
      <c r="Q448" s="197"/>
      <c r="R448" s="197"/>
      <c r="S448" s="197"/>
      <c r="T448" s="19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2" t="s">
        <v>128</v>
      </c>
      <c r="AU448" s="192" t="s">
        <v>83</v>
      </c>
      <c r="AV448" s="13" t="s">
        <v>83</v>
      </c>
      <c r="AW448" s="13" t="s">
        <v>3</v>
      </c>
      <c r="AX448" s="13" t="s">
        <v>81</v>
      </c>
      <c r="AY448" s="192" t="s">
        <v>114</v>
      </c>
    </row>
    <row r="449" s="2" customFormat="1" ht="24.15" customHeight="1">
      <c r="A449" s="37"/>
      <c r="B449" s="170"/>
      <c r="C449" s="171" t="s">
        <v>725</v>
      </c>
      <c r="D449" s="171" t="s">
        <v>117</v>
      </c>
      <c r="E449" s="172" t="s">
        <v>726</v>
      </c>
      <c r="F449" s="173" t="s">
        <v>727</v>
      </c>
      <c r="G449" s="174" t="s">
        <v>231</v>
      </c>
      <c r="H449" s="175">
        <v>50.5</v>
      </c>
      <c r="I449" s="176"/>
      <c r="J449" s="177">
        <f>ROUND(I449*H449,2)</f>
        <v>0</v>
      </c>
      <c r="K449" s="173" t="s">
        <v>121</v>
      </c>
      <c r="L449" s="38"/>
      <c r="M449" s="178" t="s">
        <v>1</v>
      </c>
      <c r="N449" s="179" t="s">
        <v>38</v>
      </c>
      <c r="O449" s="76"/>
      <c r="P449" s="180">
        <f>O449*H449</f>
        <v>0</v>
      </c>
      <c r="Q449" s="180">
        <v>0.12095</v>
      </c>
      <c r="R449" s="180">
        <f>Q449*H449</f>
        <v>6.1079749999999997</v>
      </c>
      <c r="S449" s="180">
        <v>0</v>
      </c>
      <c r="T449" s="181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82" t="s">
        <v>122</v>
      </c>
      <c r="AT449" s="182" t="s">
        <v>117</v>
      </c>
      <c r="AU449" s="182" t="s">
        <v>83</v>
      </c>
      <c r="AY449" s="18" t="s">
        <v>114</v>
      </c>
      <c r="BE449" s="183">
        <f>IF(N449="základní",J449,0)</f>
        <v>0</v>
      </c>
      <c r="BF449" s="183">
        <f>IF(N449="snížená",J449,0)</f>
        <v>0</v>
      </c>
      <c r="BG449" s="183">
        <f>IF(N449="zákl. přenesená",J449,0)</f>
        <v>0</v>
      </c>
      <c r="BH449" s="183">
        <f>IF(N449="sníž. přenesená",J449,0)</f>
        <v>0</v>
      </c>
      <c r="BI449" s="183">
        <f>IF(N449="nulová",J449,0)</f>
        <v>0</v>
      </c>
      <c r="BJ449" s="18" t="s">
        <v>81</v>
      </c>
      <c r="BK449" s="183">
        <f>ROUND(I449*H449,2)</f>
        <v>0</v>
      </c>
      <c r="BL449" s="18" t="s">
        <v>122</v>
      </c>
      <c r="BM449" s="182" t="s">
        <v>728</v>
      </c>
    </row>
    <row r="450" s="2" customFormat="1">
      <c r="A450" s="37"/>
      <c r="B450" s="38"/>
      <c r="C450" s="37"/>
      <c r="D450" s="184" t="s">
        <v>124</v>
      </c>
      <c r="E450" s="37"/>
      <c r="F450" s="185" t="s">
        <v>729</v>
      </c>
      <c r="G450" s="37"/>
      <c r="H450" s="37"/>
      <c r="I450" s="186"/>
      <c r="J450" s="37"/>
      <c r="K450" s="37"/>
      <c r="L450" s="38"/>
      <c r="M450" s="187"/>
      <c r="N450" s="188"/>
      <c r="O450" s="76"/>
      <c r="P450" s="76"/>
      <c r="Q450" s="76"/>
      <c r="R450" s="76"/>
      <c r="S450" s="76"/>
      <c r="T450" s="7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8" t="s">
        <v>124</v>
      </c>
      <c r="AU450" s="18" t="s">
        <v>83</v>
      </c>
    </row>
    <row r="451" s="2" customFormat="1">
      <c r="A451" s="37"/>
      <c r="B451" s="38"/>
      <c r="C451" s="37"/>
      <c r="D451" s="189" t="s">
        <v>126</v>
      </c>
      <c r="E451" s="37"/>
      <c r="F451" s="190" t="s">
        <v>730</v>
      </c>
      <c r="G451" s="37"/>
      <c r="H451" s="37"/>
      <c r="I451" s="186"/>
      <c r="J451" s="37"/>
      <c r="K451" s="37"/>
      <c r="L451" s="38"/>
      <c r="M451" s="187"/>
      <c r="N451" s="188"/>
      <c r="O451" s="76"/>
      <c r="P451" s="76"/>
      <c r="Q451" s="76"/>
      <c r="R451" s="76"/>
      <c r="S451" s="76"/>
      <c r="T451" s="77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8" t="s">
        <v>126</v>
      </c>
      <c r="AU451" s="18" t="s">
        <v>83</v>
      </c>
    </row>
    <row r="452" s="13" customFormat="1">
      <c r="A452" s="13"/>
      <c r="B452" s="191"/>
      <c r="C452" s="13"/>
      <c r="D452" s="184" t="s">
        <v>128</v>
      </c>
      <c r="E452" s="192" t="s">
        <v>1</v>
      </c>
      <c r="F452" s="193" t="s">
        <v>731</v>
      </c>
      <c r="G452" s="13"/>
      <c r="H452" s="194">
        <v>50.5</v>
      </c>
      <c r="I452" s="195"/>
      <c r="J452" s="13"/>
      <c r="K452" s="13"/>
      <c r="L452" s="191"/>
      <c r="M452" s="196"/>
      <c r="N452" s="197"/>
      <c r="O452" s="197"/>
      <c r="P452" s="197"/>
      <c r="Q452" s="197"/>
      <c r="R452" s="197"/>
      <c r="S452" s="197"/>
      <c r="T452" s="19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92" t="s">
        <v>128</v>
      </c>
      <c r="AU452" s="192" t="s">
        <v>83</v>
      </c>
      <c r="AV452" s="13" t="s">
        <v>83</v>
      </c>
      <c r="AW452" s="13" t="s">
        <v>30</v>
      </c>
      <c r="AX452" s="13" t="s">
        <v>81</v>
      </c>
      <c r="AY452" s="192" t="s">
        <v>114</v>
      </c>
    </row>
    <row r="453" s="2" customFormat="1" ht="16.5" customHeight="1">
      <c r="A453" s="37"/>
      <c r="B453" s="170"/>
      <c r="C453" s="210" t="s">
        <v>732</v>
      </c>
      <c r="D453" s="210" t="s">
        <v>263</v>
      </c>
      <c r="E453" s="211" t="s">
        <v>733</v>
      </c>
      <c r="F453" s="212" t="s">
        <v>734</v>
      </c>
      <c r="G453" s="213" t="s">
        <v>231</v>
      </c>
      <c r="H453" s="214">
        <v>51.509999999999998</v>
      </c>
      <c r="I453" s="215"/>
      <c r="J453" s="216">
        <f>ROUND(I453*H453,2)</f>
        <v>0</v>
      </c>
      <c r="K453" s="212" t="s">
        <v>121</v>
      </c>
      <c r="L453" s="217"/>
      <c r="M453" s="218" t="s">
        <v>1</v>
      </c>
      <c r="N453" s="219" t="s">
        <v>38</v>
      </c>
      <c r="O453" s="76"/>
      <c r="P453" s="180">
        <f>O453*H453</f>
        <v>0</v>
      </c>
      <c r="Q453" s="180">
        <v>0.045999999999999999</v>
      </c>
      <c r="R453" s="180">
        <f>Q453*H453</f>
        <v>2.3694599999999997</v>
      </c>
      <c r="S453" s="180">
        <v>0</v>
      </c>
      <c r="T453" s="181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2" t="s">
        <v>169</v>
      </c>
      <c r="AT453" s="182" t="s">
        <v>263</v>
      </c>
      <c r="AU453" s="182" t="s">
        <v>83</v>
      </c>
      <c r="AY453" s="18" t="s">
        <v>114</v>
      </c>
      <c r="BE453" s="183">
        <f>IF(N453="základní",J453,0)</f>
        <v>0</v>
      </c>
      <c r="BF453" s="183">
        <f>IF(N453="snížená",J453,0)</f>
        <v>0</v>
      </c>
      <c r="BG453" s="183">
        <f>IF(N453="zákl. přenesená",J453,0)</f>
        <v>0</v>
      </c>
      <c r="BH453" s="183">
        <f>IF(N453="sníž. přenesená",J453,0)</f>
        <v>0</v>
      </c>
      <c r="BI453" s="183">
        <f>IF(N453="nulová",J453,0)</f>
        <v>0</v>
      </c>
      <c r="BJ453" s="18" t="s">
        <v>81</v>
      </c>
      <c r="BK453" s="183">
        <f>ROUND(I453*H453,2)</f>
        <v>0</v>
      </c>
      <c r="BL453" s="18" t="s">
        <v>122</v>
      </c>
      <c r="BM453" s="182" t="s">
        <v>735</v>
      </c>
    </row>
    <row r="454" s="2" customFormat="1">
      <c r="A454" s="37"/>
      <c r="B454" s="38"/>
      <c r="C454" s="37"/>
      <c r="D454" s="184" t="s">
        <v>124</v>
      </c>
      <c r="E454" s="37"/>
      <c r="F454" s="185" t="s">
        <v>734</v>
      </c>
      <c r="G454" s="37"/>
      <c r="H454" s="37"/>
      <c r="I454" s="186"/>
      <c r="J454" s="37"/>
      <c r="K454" s="37"/>
      <c r="L454" s="38"/>
      <c r="M454" s="187"/>
      <c r="N454" s="188"/>
      <c r="O454" s="76"/>
      <c r="P454" s="76"/>
      <c r="Q454" s="76"/>
      <c r="R454" s="76"/>
      <c r="S454" s="76"/>
      <c r="T454" s="7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8" t="s">
        <v>124</v>
      </c>
      <c r="AU454" s="18" t="s">
        <v>83</v>
      </c>
    </row>
    <row r="455" s="13" customFormat="1">
      <c r="A455" s="13"/>
      <c r="B455" s="191"/>
      <c r="C455" s="13"/>
      <c r="D455" s="184" t="s">
        <v>128</v>
      </c>
      <c r="E455" s="13"/>
      <c r="F455" s="193" t="s">
        <v>736</v>
      </c>
      <c r="G455" s="13"/>
      <c r="H455" s="194">
        <v>51.509999999999998</v>
      </c>
      <c r="I455" s="195"/>
      <c r="J455" s="13"/>
      <c r="K455" s="13"/>
      <c r="L455" s="191"/>
      <c r="M455" s="196"/>
      <c r="N455" s="197"/>
      <c r="O455" s="197"/>
      <c r="P455" s="197"/>
      <c r="Q455" s="197"/>
      <c r="R455" s="197"/>
      <c r="S455" s="197"/>
      <c r="T455" s="19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2" t="s">
        <v>128</v>
      </c>
      <c r="AU455" s="192" t="s">
        <v>83</v>
      </c>
      <c r="AV455" s="13" t="s">
        <v>83</v>
      </c>
      <c r="AW455" s="13" t="s">
        <v>3</v>
      </c>
      <c r="AX455" s="13" t="s">
        <v>81</v>
      </c>
      <c r="AY455" s="192" t="s">
        <v>114</v>
      </c>
    </row>
    <row r="456" s="2" customFormat="1" ht="33" customHeight="1">
      <c r="A456" s="37"/>
      <c r="B456" s="170"/>
      <c r="C456" s="171" t="s">
        <v>737</v>
      </c>
      <c r="D456" s="171" t="s">
        <v>117</v>
      </c>
      <c r="E456" s="172" t="s">
        <v>738</v>
      </c>
      <c r="F456" s="173" t="s">
        <v>739</v>
      </c>
      <c r="G456" s="174" t="s">
        <v>231</v>
      </c>
      <c r="H456" s="175">
        <v>6</v>
      </c>
      <c r="I456" s="176"/>
      <c r="J456" s="177">
        <f>ROUND(I456*H456,2)</f>
        <v>0</v>
      </c>
      <c r="K456" s="173" t="s">
        <v>121</v>
      </c>
      <c r="L456" s="38"/>
      <c r="M456" s="178" t="s">
        <v>1</v>
      </c>
      <c r="N456" s="179" t="s">
        <v>38</v>
      </c>
      <c r="O456" s="76"/>
      <c r="P456" s="180">
        <f>O456*H456</f>
        <v>0</v>
      </c>
      <c r="Q456" s="180">
        <v>0.1295</v>
      </c>
      <c r="R456" s="180">
        <f>Q456*H456</f>
        <v>0.77700000000000002</v>
      </c>
      <c r="S456" s="180">
        <v>0</v>
      </c>
      <c r="T456" s="181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82" t="s">
        <v>122</v>
      </c>
      <c r="AT456" s="182" t="s">
        <v>117</v>
      </c>
      <c r="AU456" s="182" t="s">
        <v>83</v>
      </c>
      <c r="AY456" s="18" t="s">
        <v>114</v>
      </c>
      <c r="BE456" s="183">
        <f>IF(N456="základní",J456,0)</f>
        <v>0</v>
      </c>
      <c r="BF456" s="183">
        <f>IF(N456="snížená",J456,0)</f>
        <v>0</v>
      </c>
      <c r="BG456" s="183">
        <f>IF(N456="zákl. přenesená",J456,0)</f>
        <v>0</v>
      </c>
      <c r="BH456" s="183">
        <f>IF(N456="sníž. přenesená",J456,0)</f>
        <v>0</v>
      </c>
      <c r="BI456" s="183">
        <f>IF(N456="nulová",J456,0)</f>
        <v>0</v>
      </c>
      <c r="BJ456" s="18" t="s">
        <v>81</v>
      </c>
      <c r="BK456" s="183">
        <f>ROUND(I456*H456,2)</f>
        <v>0</v>
      </c>
      <c r="BL456" s="18" t="s">
        <v>122</v>
      </c>
      <c r="BM456" s="182" t="s">
        <v>740</v>
      </c>
    </row>
    <row r="457" s="2" customFormat="1">
      <c r="A457" s="37"/>
      <c r="B457" s="38"/>
      <c r="C457" s="37"/>
      <c r="D457" s="184" t="s">
        <v>124</v>
      </c>
      <c r="E457" s="37"/>
      <c r="F457" s="185" t="s">
        <v>741</v>
      </c>
      <c r="G457" s="37"/>
      <c r="H457" s="37"/>
      <c r="I457" s="186"/>
      <c r="J457" s="37"/>
      <c r="K457" s="37"/>
      <c r="L457" s="38"/>
      <c r="M457" s="187"/>
      <c r="N457" s="188"/>
      <c r="O457" s="76"/>
      <c r="P457" s="76"/>
      <c r="Q457" s="76"/>
      <c r="R457" s="76"/>
      <c r="S457" s="76"/>
      <c r="T457" s="7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8" t="s">
        <v>124</v>
      </c>
      <c r="AU457" s="18" t="s">
        <v>83</v>
      </c>
    </row>
    <row r="458" s="2" customFormat="1">
      <c r="A458" s="37"/>
      <c r="B458" s="38"/>
      <c r="C458" s="37"/>
      <c r="D458" s="189" t="s">
        <v>126</v>
      </c>
      <c r="E458" s="37"/>
      <c r="F458" s="190" t="s">
        <v>742</v>
      </c>
      <c r="G458" s="37"/>
      <c r="H458" s="37"/>
      <c r="I458" s="186"/>
      <c r="J458" s="37"/>
      <c r="K458" s="37"/>
      <c r="L458" s="38"/>
      <c r="M458" s="187"/>
      <c r="N458" s="188"/>
      <c r="O458" s="76"/>
      <c r="P458" s="76"/>
      <c r="Q458" s="76"/>
      <c r="R458" s="76"/>
      <c r="S458" s="76"/>
      <c r="T458" s="7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8" t="s">
        <v>126</v>
      </c>
      <c r="AU458" s="18" t="s">
        <v>83</v>
      </c>
    </row>
    <row r="459" s="13" customFormat="1">
      <c r="A459" s="13"/>
      <c r="B459" s="191"/>
      <c r="C459" s="13"/>
      <c r="D459" s="184" t="s">
        <v>128</v>
      </c>
      <c r="E459" s="192" t="s">
        <v>1</v>
      </c>
      <c r="F459" s="193" t="s">
        <v>743</v>
      </c>
      <c r="G459" s="13"/>
      <c r="H459" s="194">
        <v>6</v>
      </c>
      <c r="I459" s="195"/>
      <c r="J459" s="13"/>
      <c r="K459" s="13"/>
      <c r="L459" s="191"/>
      <c r="M459" s="196"/>
      <c r="N459" s="197"/>
      <c r="O459" s="197"/>
      <c r="P459" s="197"/>
      <c r="Q459" s="197"/>
      <c r="R459" s="197"/>
      <c r="S459" s="197"/>
      <c r="T459" s="19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2" t="s">
        <v>128</v>
      </c>
      <c r="AU459" s="192" t="s">
        <v>83</v>
      </c>
      <c r="AV459" s="13" t="s">
        <v>83</v>
      </c>
      <c r="AW459" s="13" t="s">
        <v>30</v>
      </c>
      <c r="AX459" s="13" t="s">
        <v>81</v>
      </c>
      <c r="AY459" s="192" t="s">
        <v>114</v>
      </c>
    </row>
    <row r="460" s="2" customFormat="1" ht="16.5" customHeight="1">
      <c r="A460" s="37"/>
      <c r="B460" s="170"/>
      <c r="C460" s="210" t="s">
        <v>744</v>
      </c>
      <c r="D460" s="210" t="s">
        <v>263</v>
      </c>
      <c r="E460" s="211" t="s">
        <v>745</v>
      </c>
      <c r="F460" s="212" t="s">
        <v>746</v>
      </c>
      <c r="G460" s="213" t="s">
        <v>231</v>
      </c>
      <c r="H460" s="214">
        <v>6.1200000000000001</v>
      </c>
      <c r="I460" s="215"/>
      <c r="J460" s="216">
        <f>ROUND(I460*H460,2)</f>
        <v>0</v>
      </c>
      <c r="K460" s="212" t="s">
        <v>121</v>
      </c>
      <c r="L460" s="217"/>
      <c r="M460" s="218" t="s">
        <v>1</v>
      </c>
      <c r="N460" s="219" t="s">
        <v>38</v>
      </c>
      <c r="O460" s="76"/>
      <c r="P460" s="180">
        <f>O460*H460</f>
        <v>0</v>
      </c>
      <c r="Q460" s="180">
        <v>0.056120000000000003</v>
      </c>
      <c r="R460" s="180">
        <f>Q460*H460</f>
        <v>0.34345440000000005</v>
      </c>
      <c r="S460" s="180">
        <v>0</v>
      </c>
      <c r="T460" s="18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82" t="s">
        <v>169</v>
      </c>
      <c r="AT460" s="182" t="s">
        <v>263</v>
      </c>
      <c r="AU460" s="182" t="s">
        <v>83</v>
      </c>
      <c r="AY460" s="18" t="s">
        <v>114</v>
      </c>
      <c r="BE460" s="183">
        <f>IF(N460="základní",J460,0)</f>
        <v>0</v>
      </c>
      <c r="BF460" s="183">
        <f>IF(N460="snížená",J460,0)</f>
        <v>0</v>
      </c>
      <c r="BG460" s="183">
        <f>IF(N460="zákl. přenesená",J460,0)</f>
        <v>0</v>
      </c>
      <c r="BH460" s="183">
        <f>IF(N460="sníž. přenesená",J460,0)</f>
        <v>0</v>
      </c>
      <c r="BI460" s="183">
        <f>IF(N460="nulová",J460,0)</f>
        <v>0</v>
      </c>
      <c r="BJ460" s="18" t="s">
        <v>81</v>
      </c>
      <c r="BK460" s="183">
        <f>ROUND(I460*H460,2)</f>
        <v>0</v>
      </c>
      <c r="BL460" s="18" t="s">
        <v>122</v>
      </c>
      <c r="BM460" s="182" t="s">
        <v>747</v>
      </c>
    </row>
    <row r="461" s="2" customFormat="1">
      <c r="A461" s="37"/>
      <c r="B461" s="38"/>
      <c r="C461" s="37"/>
      <c r="D461" s="184" t="s">
        <v>124</v>
      </c>
      <c r="E461" s="37"/>
      <c r="F461" s="185" t="s">
        <v>746</v>
      </c>
      <c r="G461" s="37"/>
      <c r="H461" s="37"/>
      <c r="I461" s="186"/>
      <c r="J461" s="37"/>
      <c r="K461" s="37"/>
      <c r="L461" s="38"/>
      <c r="M461" s="187"/>
      <c r="N461" s="188"/>
      <c r="O461" s="76"/>
      <c r="P461" s="76"/>
      <c r="Q461" s="76"/>
      <c r="R461" s="76"/>
      <c r="S461" s="76"/>
      <c r="T461" s="7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8" t="s">
        <v>124</v>
      </c>
      <c r="AU461" s="18" t="s">
        <v>83</v>
      </c>
    </row>
    <row r="462" s="13" customFormat="1">
      <c r="A462" s="13"/>
      <c r="B462" s="191"/>
      <c r="C462" s="13"/>
      <c r="D462" s="184" t="s">
        <v>128</v>
      </c>
      <c r="E462" s="13"/>
      <c r="F462" s="193" t="s">
        <v>748</v>
      </c>
      <c r="G462" s="13"/>
      <c r="H462" s="194">
        <v>6.1200000000000001</v>
      </c>
      <c r="I462" s="195"/>
      <c r="J462" s="13"/>
      <c r="K462" s="13"/>
      <c r="L462" s="191"/>
      <c r="M462" s="196"/>
      <c r="N462" s="197"/>
      <c r="O462" s="197"/>
      <c r="P462" s="197"/>
      <c r="Q462" s="197"/>
      <c r="R462" s="197"/>
      <c r="S462" s="197"/>
      <c r="T462" s="19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2" t="s">
        <v>128</v>
      </c>
      <c r="AU462" s="192" t="s">
        <v>83</v>
      </c>
      <c r="AV462" s="13" t="s">
        <v>83</v>
      </c>
      <c r="AW462" s="13" t="s">
        <v>3</v>
      </c>
      <c r="AX462" s="13" t="s">
        <v>81</v>
      </c>
      <c r="AY462" s="192" t="s">
        <v>114</v>
      </c>
    </row>
    <row r="463" s="2" customFormat="1" ht="33" customHeight="1">
      <c r="A463" s="37"/>
      <c r="B463" s="170"/>
      <c r="C463" s="171" t="s">
        <v>749</v>
      </c>
      <c r="D463" s="171" t="s">
        <v>117</v>
      </c>
      <c r="E463" s="172" t="s">
        <v>750</v>
      </c>
      <c r="F463" s="173" t="s">
        <v>751</v>
      </c>
      <c r="G463" s="174" t="s">
        <v>231</v>
      </c>
      <c r="H463" s="175">
        <v>34.990000000000002</v>
      </c>
      <c r="I463" s="176"/>
      <c r="J463" s="177">
        <f>ROUND(I463*H463,2)</f>
        <v>0</v>
      </c>
      <c r="K463" s="173" t="s">
        <v>121</v>
      </c>
      <c r="L463" s="38"/>
      <c r="M463" s="178" t="s">
        <v>1</v>
      </c>
      <c r="N463" s="179" t="s">
        <v>38</v>
      </c>
      <c r="O463" s="76"/>
      <c r="P463" s="180">
        <f>O463*H463</f>
        <v>0</v>
      </c>
      <c r="Q463" s="180">
        <v>0.00060999999999999997</v>
      </c>
      <c r="R463" s="180">
        <f>Q463*H463</f>
        <v>0.021343899999999999</v>
      </c>
      <c r="S463" s="180">
        <v>0</v>
      </c>
      <c r="T463" s="181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82" t="s">
        <v>122</v>
      </c>
      <c r="AT463" s="182" t="s">
        <v>117</v>
      </c>
      <c r="AU463" s="182" t="s">
        <v>83</v>
      </c>
      <c r="AY463" s="18" t="s">
        <v>114</v>
      </c>
      <c r="BE463" s="183">
        <f>IF(N463="základní",J463,0)</f>
        <v>0</v>
      </c>
      <c r="BF463" s="183">
        <f>IF(N463="snížená",J463,0)</f>
        <v>0</v>
      </c>
      <c r="BG463" s="183">
        <f>IF(N463="zákl. přenesená",J463,0)</f>
        <v>0</v>
      </c>
      <c r="BH463" s="183">
        <f>IF(N463="sníž. přenesená",J463,0)</f>
        <v>0</v>
      </c>
      <c r="BI463" s="183">
        <f>IF(N463="nulová",J463,0)</f>
        <v>0</v>
      </c>
      <c r="BJ463" s="18" t="s">
        <v>81</v>
      </c>
      <c r="BK463" s="183">
        <f>ROUND(I463*H463,2)</f>
        <v>0</v>
      </c>
      <c r="BL463" s="18" t="s">
        <v>122</v>
      </c>
      <c r="BM463" s="182" t="s">
        <v>752</v>
      </c>
    </row>
    <row r="464" s="2" customFormat="1">
      <c r="A464" s="37"/>
      <c r="B464" s="38"/>
      <c r="C464" s="37"/>
      <c r="D464" s="184" t="s">
        <v>124</v>
      </c>
      <c r="E464" s="37"/>
      <c r="F464" s="185" t="s">
        <v>753</v>
      </c>
      <c r="G464" s="37"/>
      <c r="H464" s="37"/>
      <c r="I464" s="186"/>
      <c r="J464" s="37"/>
      <c r="K464" s="37"/>
      <c r="L464" s="38"/>
      <c r="M464" s="187"/>
      <c r="N464" s="188"/>
      <c r="O464" s="76"/>
      <c r="P464" s="76"/>
      <c r="Q464" s="76"/>
      <c r="R464" s="76"/>
      <c r="S464" s="76"/>
      <c r="T464" s="7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8" t="s">
        <v>124</v>
      </c>
      <c r="AU464" s="18" t="s">
        <v>83</v>
      </c>
    </row>
    <row r="465" s="2" customFormat="1">
      <c r="A465" s="37"/>
      <c r="B465" s="38"/>
      <c r="C465" s="37"/>
      <c r="D465" s="189" t="s">
        <v>126</v>
      </c>
      <c r="E465" s="37"/>
      <c r="F465" s="190" t="s">
        <v>754</v>
      </c>
      <c r="G465" s="37"/>
      <c r="H465" s="37"/>
      <c r="I465" s="186"/>
      <c r="J465" s="37"/>
      <c r="K465" s="37"/>
      <c r="L465" s="38"/>
      <c r="M465" s="187"/>
      <c r="N465" s="188"/>
      <c r="O465" s="76"/>
      <c r="P465" s="76"/>
      <c r="Q465" s="76"/>
      <c r="R465" s="76"/>
      <c r="S465" s="76"/>
      <c r="T465" s="7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8" t="s">
        <v>126</v>
      </c>
      <c r="AU465" s="18" t="s">
        <v>83</v>
      </c>
    </row>
    <row r="466" s="13" customFormat="1">
      <c r="A466" s="13"/>
      <c r="B466" s="191"/>
      <c r="C466" s="13"/>
      <c r="D466" s="184" t="s">
        <v>128</v>
      </c>
      <c r="E466" s="192" t="s">
        <v>1</v>
      </c>
      <c r="F466" s="193" t="s">
        <v>755</v>
      </c>
      <c r="G466" s="13"/>
      <c r="H466" s="194">
        <v>17.309999999999999</v>
      </c>
      <c r="I466" s="195"/>
      <c r="J466" s="13"/>
      <c r="K466" s="13"/>
      <c r="L466" s="191"/>
      <c r="M466" s="196"/>
      <c r="N466" s="197"/>
      <c r="O466" s="197"/>
      <c r="P466" s="197"/>
      <c r="Q466" s="197"/>
      <c r="R466" s="197"/>
      <c r="S466" s="197"/>
      <c r="T466" s="19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2" t="s">
        <v>128</v>
      </c>
      <c r="AU466" s="192" t="s">
        <v>83</v>
      </c>
      <c r="AV466" s="13" t="s">
        <v>83</v>
      </c>
      <c r="AW466" s="13" t="s">
        <v>30</v>
      </c>
      <c r="AX466" s="13" t="s">
        <v>73</v>
      </c>
      <c r="AY466" s="192" t="s">
        <v>114</v>
      </c>
    </row>
    <row r="467" s="13" customFormat="1">
      <c r="A467" s="13"/>
      <c r="B467" s="191"/>
      <c r="C467" s="13"/>
      <c r="D467" s="184" t="s">
        <v>128</v>
      </c>
      <c r="E467" s="192" t="s">
        <v>1</v>
      </c>
      <c r="F467" s="193" t="s">
        <v>756</v>
      </c>
      <c r="G467" s="13"/>
      <c r="H467" s="194">
        <v>17.68</v>
      </c>
      <c r="I467" s="195"/>
      <c r="J467" s="13"/>
      <c r="K467" s="13"/>
      <c r="L467" s="191"/>
      <c r="M467" s="196"/>
      <c r="N467" s="197"/>
      <c r="O467" s="197"/>
      <c r="P467" s="197"/>
      <c r="Q467" s="197"/>
      <c r="R467" s="197"/>
      <c r="S467" s="197"/>
      <c r="T467" s="19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92" t="s">
        <v>128</v>
      </c>
      <c r="AU467" s="192" t="s">
        <v>83</v>
      </c>
      <c r="AV467" s="13" t="s">
        <v>83</v>
      </c>
      <c r="AW467" s="13" t="s">
        <v>30</v>
      </c>
      <c r="AX467" s="13" t="s">
        <v>73</v>
      </c>
      <c r="AY467" s="192" t="s">
        <v>114</v>
      </c>
    </row>
    <row r="468" s="14" customFormat="1">
      <c r="A468" s="14"/>
      <c r="B468" s="202"/>
      <c r="C468" s="14"/>
      <c r="D468" s="184" t="s">
        <v>128</v>
      </c>
      <c r="E468" s="203" t="s">
        <v>1</v>
      </c>
      <c r="F468" s="204" t="s">
        <v>237</v>
      </c>
      <c r="G468" s="14"/>
      <c r="H468" s="205">
        <v>34.990000000000002</v>
      </c>
      <c r="I468" s="206"/>
      <c r="J468" s="14"/>
      <c r="K468" s="14"/>
      <c r="L468" s="202"/>
      <c r="M468" s="207"/>
      <c r="N468" s="208"/>
      <c r="O468" s="208"/>
      <c r="P468" s="208"/>
      <c r="Q468" s="208"/>
      <c r="R468" s="208"/>
      <c r="S468" s="208"/>
      <c r="T468" s="20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03" t="s">
        <v>128</v>
      </c>
      <c r="AU468" s="203" t="s">
        <v>83</v>
      </c>
      <c r="AV468" s="14" t="s">
        <v>122</v>
      </c>
      <c r="AW468" s="14" t="s">
        <v>30</v>
      </c>
      <c r="AX468" s="14" t="s">
        <v>81</v>
      </c>
      <c r="AY468" s="203" t="s">
        <v>114</v>
      </c>
    </row>
    <row r="469" s="2" customFormat="1" ht="24.15" customHeight="1">
      <c r="A469" s="37"/>
      <c r="B469" s="170"/>
      <c r="C469" s="171" t="s">
        <v>757</v>
      </c>
      <c r="D469" s="171" t="s">
        <v>117</v>
      </c>
      <c r="E469" s="172" t="s">
        <v>758</v>
      </c>
      <c r="F469" s="173" t="s">
        <v>759</v>
      </c>
      <c r="G469" s="174" t="s">
        <v>231</v>
      </c>
      <c r="H469" s="175">
        <v>17.300000000000001</v>
      </c>
      <c r="I469" s="176"/>
      <c r="J469" s="177">
        <f>ROUND(I469*H469,2)</f>
        <v>0</v>
      </c>
      <c r="K469" s="173" t="s">
        <v>121</v>
      </c>
      <c r="L469" s="38"/>
      <c r="M469" s="178" t="s">
        <v>1</v>
      </c>
      <c r="N469" s="179" t="s">
        <v>38</v>
      </c>
      <c r="O469" s="76"/>
      <c r="P469" s="180">
        <f>O469*H469</f>
        <v>0</v>
      </c>
      <c r="Q469" s="180">
        <v>0</v>
      </c>
      <c r="R469" s="180">
        <f>Q469*H469</f>
        <v>0</v>
      </c>
      <c r="S469" s="180">
        <v>0</v>
      </c>
      <c r="T469" s="181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82" t="s">
        <v>122</v>
      </c>
      <c r="AT469" s="182" t="s">
        <v>117</v>
      </c>
      <c r="AU469" s="182" t="s">
        <v>83</v>
      </c>
      <c r="AY469" s="18" t="s">
        <v>114</v>
      </c>
      <c r="BE469" s="183">
        <f>IF(N469="základní",J469,0)</f>
        <v>0</v>
      </c>
      <c r="BF469" s="183">
        <f>IF(N469="snížená",J469,0)</f>
        <v>0</v>
      </c>
      <c r="BG469" s="183">
        <f>IF(N469="zákl. přenesená",J469,0)</f>
        <v>0</v>
      </c>
      <c r="BH469" s="183">
        <f>IF(N469="sníž. přenesená",J469,0)</f>
        <v>0</v>
      </c>
      <c r="BI469" s="183">
        <f>IF(N469="nulová",J469,0)</f>
        <v>0</v>
      </c>
      <c r="BJ469" s="18" t="s">
        <v>81</v>
      </c>
      <c r="BK469" s="183">
        <f>ROUND(I469*H469,2)</f>
        <v>0</v>
      </c>
      <c r="BL469" s="18" t="s">
        <v>122</v>
      </c>
      <c r="BM469" s="182" t="s">
        <v>760</v>
      </c>
    </row>
    <row r="470" s="2" customFormat="1">
      <c r="A470" s="37"/>
      <c r="B470" s="38"/>
      <c r="C470" s="37"/>
      <c r="D470" s="184" t="s">
        <v>124</v>
      </c>
      <c r="E470" s="37"/>
      <c r="F470" s="185" t="s">
        <v>761</v>
      </c>
      <c r="G470" s="37"/>
      <c r="H470" s="37"/>
      <c r="I470" s="186"/>
      <c r="J470" s="37"/>
      <c r="K470" s="37"/>
      <c r="L470" s="38"/>
      <c r="M470" s="187"/>
      <c r="N470" s="188"/>
      <c r="O470" s="76"/>
      <c r="P470" s="76"/>
      <c r="Q470" s="76"/>
      <c r="R470" s="76"/>
      <c r="S470" s="76"/>
      <c r="T470" s="77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8" t="s">
        <v>124</v>
      </c>
      <c r="AU470" s="18" t="s">
        <v>83</v>
      </c>
    </row>
    <row r="471" s="2" customFormat="1">
      <c r="A471" s="37"/>
      <c r="B471" s="38"/>
      <c r="C471" s="37"/>
      <c r="D471" s="189" t="s">
        <v>126</v>
      </c>
      <c r="E471" s="37"/>
      <c r="F471" s="190" t="s">
        <v>762</v>
      </c>
      <c r="G471" s="37"/>
      <c r="H471" s="37"/>
      <c r="I471" s="186"/>
      <c r="J471" s="37"/>
      <c r="K471" s="37"/>
      <c r="L471" s="38"/>
      <c r="M471" s="187"/>
      <c r="N471" s="188"/>
      <c r="O471" s="76"/>
      <c r="P471" s="76"/>
      <c r="Q471" s="76"/>
      <c r="R471" s="76"/>
      <c r="S471" s="76"/>
      <c r="T471" s="77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8" t="s">
        <v>126</v>
      </c>
      <c r="AU471" s="18" t="s">
        <v>83</v>
      </c>
    </row>
    <row r="472" s="13" customFormat="1">
      <c r="A472" s="13"/>
      <c r="B472" s="191"/>
      <c r="C472" s="13"/>
      <c r="D472" s="184" t="s">
        <v>128</v>
      </c>
      <c r="E472" s="192" t="s">
        <v>1</v>
      </c>
      <c r="F472" s="193" t="s">
        <v>763</v>
      </c>
      <c r="G472" s="13"/>
      <c r="H472" s="194">
        <v>17.300000000000001</v>
      </c>
      <c r="I472" s="195"/>
      <c r="J472" s="13"/>
      <c r="K472" s="13"/>
      <c r="L472" s="191"/>
      <c r="M472" s="196"/>
      <c r="N472" s="197"/>
      <c r="O472" s="197"/>
      <c r="P472" s="197"/>
      <c r="Q472" s="197"/>
      <c r="R472" s="197"/>
      <c r="S472" s="197"/>
      <c r="T472" s="19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92" t="s">
        <v>128</v>
      </c>
      <c r="AU472" s="192" t="s">
        <v>83</v>
      </c>
      <c r="AV472" s="13" t="s">
        <v>83</v>
      </c>
      <c r="AW472" s="13" t="s">
        <v>30</v>
      </c>
      <c r="AX472" s="13" t="s">
        <v>81</v>
      </c>
      <c r="AY472" s="192" t="s">
        <v>114</v>
      </c>
    </row>
    <row r="473" s="2" customFormat="1" ht="24.15" customHeight="1">
      <c r="A473" s="37"/>
      <c r="B473" s="170"/>
      <c r="C473" s="171" t="s">
        <v>764</v>
      </c>
      <c r="D473" s="171" t="s">
        <v>117</v>
      </c>
      <c r="E473" s="172" t="s">
        <v>765</v>
      </c>
      <c r="F473" s="173" t="s">
        <v>766</v>
      </c>
      <c r="G473" s="174" t="s">
        <v>120</v>
      </c>
      <c r="H473" s="175">
        <v>18</v>
      </c>
      <c r="I473" s="176"/>
      <c r="J473" s="177">
        <f>ROUND(I473*H473,2)</f>
        <v>0</v>
      </c>
      <c r="K473" s="173" t="s">
        <v>121</v>
      </c>
      <c r="L473" s="38"/>
      <c r="M473" s="178" t="s">
        <v>1</v>
      </c>
      <c r="N473" s="179" t="s">
        <v>38</v>
      </c>
      <c r="O473" s="76"/>
      <c r="P473" s="180">
        <f>O473*H473</f>
        <v>0</v>
      </c>
      <c r="Q473" s="180">
        <v>0.00017000000000000001</v>
      </c>
      <c r="R473" s="180">
        <f>Q473*H473</f>
        <v>0.0030600000000000002</v>
      </c>
      <c r="S473" s="180">
        <v>0</v>
      </c>
      <c r="T473" s="181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82" t="s">
        <v>122</v>
      </c>
      <c r="AT473" s="182" t="s">
        <v>117</v>
      </c>
      <c r="AU473" s="182" t="s">
        <v>83</v>
      </c>
      <c r="AY473" s="18" t="s">
        <v>114</v>
      </c>
      <c r="BE473" s="183">
        <f>IF(N473="základní",J473,0)</f>
        <v>0</v>
      </c>
      <c r="BF473" s="183">
        <f>IF(N473="snížená",J473,0)</f>
        <v>0</v>
      </c>
      <c r="BG473" s="183">
        <f>IF(N473="zákl. přenesená",J473,0)</f>
        <v>0</v>
      </c>
      <c r="BH473" s="183">
        <f>IF(N473="sníž. přenesená",J473,0)</f>
        <v>0</v>
      </c>
      <c r="BI473" s="183">
        <f>IF(N473="nulová",J473,0)</f>
        <v>0</v>
      </c>
      <c r="BJ473" s="18" t="s">
        <v>81</v>
      </c>
      <c r="BK473" s="183">
        <f>ROUND(I473*H473,2)</f>
        <v>0</v>
      </c>
      <c r="BL473" s="18" t="s">
        <v>122</v>
      </c>
      <c r="BM473" s="182" t="s">
        <v>767</v>
      </c>
    </row>
    <row r="474" s="2" customFormat="1">
      <c r="A474" s="37"/>
      <c r="B474" s="38"/>
      <c r="C474" s="37"/>
      <c r="D474" s="184" t="s">
        <v>124</v>
      </c>
      <c r="E474" s="37"/>
      <c r="F474" s="185" t="s">
        <v>768</v>
      </c>
      <c r="G474" s="37"/>
      <c r="H474" s="37"/>
      <c r="I474" s="186"/>
      <c r="J474" s="37"/>
      <c r="K474" s="37"/>
      <c r="L474" s="38"/>
      <c r="M474" s="187"/>
      <c r="N474" s="188"/>
      <c r="O474" s="76"/>
      <c r="P474" s="76"/>
      <c r="Q474" s="76"/>
      <c r="R474" s="76"/>
      <c r="S474" s="76"/>
      <c r="T474" s="77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8" t="s">
        <v>124</v>
      </c>
      <c r="AU474" s="18" t="s">
        <v>83</v>
      </c>
    </row>
    <row r="475" s="2" customFormat="1">
      <c r="A475" s="37"/>
      <c r="B475" s="38"/>
      <c r="C475" s="37"/>
      <c r="D475" s="189" t="s">
        <v>126</v>
      </c>
      <c r="E475" s="37"/>
      <c r="F475" s="190" t="s">
        <v>769</v>
      </c>
      <c r="G475" s="37"/>
      <c r="H475" s="37"/>
      <c r="I475" s="186"/>
      <c r="J475" s="37"/>
      <c r="K475" s="37"/>
      <c r="L475" s="38"/>
      <c r="M475" s="187"/>
      <c r="N475" s="188"/>
      <c r="O475" s="76"/>
      <c r="P475" s="76"/>
      <c r="Q475" s="76"/>
      <c r="R475" s="76"/>
      <c r="S475" s="76"/>
      <c r="T475" s="77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8" t="s">
        <v>126</v>
      </c>
      <c r="AU475" s="18" t="s">
        <v>83</v>
      </c>
    </row>
    <row r="476" s="2" customFormat="1" ht="24.15" customHeight="1">
      <c r="A476" s="37"/>
      <c r="B476" s="170"/>
      <c r="C476" s="171" t="s">
        <v>770</v>
      </c>
      <c r="D476" s="171" t="s">
        <v>117</v>
      </c>
      <c r="E476" s="172" t="s">
        <v>771</v>
      </c>
      <c r="F476" s="173" t="s">
        <v>772</v>
      </c>
      <c r="G476" s="174" t="s">
        <v>120</v>
      </c>
      <c r="H476" s="175">
        <v>1</v>
      </c>
      <c r="I476" s="176"/>
      <c r="J476" s="177">
        <f>ROUND(I476*H476,2)</f>
        <v>0</v>
      </c>
      <c r="K476" s="173" t="s">
        <v>121</v>
      </c>
      <c r="L476" s="38"/>
      <c r="M476" s="178" t="s">
        <v>1</v>
      </c>
      <c r="N476" s="179" t="s">
        <v>38</v>
      </c>
      <c r="O476" s="76"/>
      <c r="P476" s="180">
        <f>O476*H476</f>
        <v>0</v>
      </c>
      <c r="Q476" s="180">
        <v>0.0064900000000000001</v>
      </c>
      <c r="R476" s="180">
        <f>Q476*H476</f>
        <v>0.0064900000000000001</v>
      </c>
      <c r="S476" s="180">
        <v>0</v>
      </c>
      <c r="T476" s="181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82" t="s">
        <v>122</v>
      </c>
      <c r="AT476" s="182" t="s">
        <v>117</v>
      </c>
      <c r="AU476" s="182" t="s">
        <v>83</v>
      </c>
      <c r="AY476" s="18" t="s">
        <v>114</v>
      </c>
      <c r="BE476" s="183">
        <f>IF(N476="základní",J476,0)</f>
        <v>0</v>
      </c>
      <c r="BF476" s="183">
        <f>IF(N476="snížená",J476,0)</f>
        <v>0</v>
      </c>
      <c r="BG476" s="183">
        <f>IF(N476="zákl. přenesená",J476,0)</f>
        <v>0</v>
      </c>
      <c r="BH476" s="183">
        <f>IF(N476="sníž. přenesená",J476,0)</f>
        <v>0</v>
      </c>
      <c r="BI476" s="183">
        <f>IF(N476="nulová",J476,0)</f>
        <v>0</v>
      </c>
      <c r="BJ476" s="18" t="s">
        <v>81</v>
      </c>
      <c r="BK476" s="183">
        <f>ROUND(I476*H476,2)</f>
        <v>0</v>
      </c>
      <c r="BL476" s="18" t="s">
        <v>122</v>
      </c>
      <c r="BM476" s="182" t="s">
        <v>773</v>
      </c>
    </row>
    <row r="477" s="2" customFormat="1">
      <c r="A477" s="37"/>
      <c r="B477" s="38"/>
      <c r="C477" s="37"/>
      <c r="D477" s="184" t="s">
        <v>124</v>
      </c>
      <c r="E477" s="37"/>
      <c r="F477" s="185" t="s">
        <v>774</v>
      </c>
      <c r="G477" s="37"/>
      <c r="H477" s="37"/>
      <c r="I477" s="186"/>
      <c r="J477" s="37"/>
      <c r="K477" s="37"/>
      <c r="L477" s="38"/>
      <c r="M477" s="187"/>
      <c r="N477" s="188"/>
      <c r="O477" s="76"/>
      <c r="P477" s="76"/>
      <c r="Q477" s="76"/>
      <c r="R477" s="76"/>
      <c r="S477" s="76"/>
      <c r="T477" s="77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18" t="s">
        <v>124</v>
      </c>
      <c r="AU477" s="18" t="s">
        <v>83</v>
      </c>
    </row>
    <row r="478" s="2" customFormat="1">
      <c r="A478" s="37"/>
      <c r="B478" s="38"/>
      <c r="C478" s="37"/>
      <c r="D478" s="189" t="s">
        <v>126</v>
      </c>
      <c r="E478" s="37"/>
      <c r="F478" s="190" t="s">
        <v>775</v>
      </c>
      <c r="G478" s="37"/>
      <c r="H478" s="37"/>
      <c r="I478" s="186"/>
      <c r="J478" s="37"/>
      <c r="K478" s="37"/>
      <c r="L478" s="38"/>
      <c r="M478" s="187"/>
      <c r="N478" s="188"/>
      <c r="O478" s="76"/>
      <c r="P478" s="76"/>
      <c r="Q478" s="76"/>
      <c r="R478" s="76"/>
      <c r="S478" s="76"/>
      <c r="T478" s="77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8" t="s">
        <v>126</v>
      </c>
      <c r="AU478" s="18" t="s">
        <v>83</v>
      </c>
    </row>
    <row r="479" s="13" customFormat="1">
      <c r="A479" s="13"/>
      <c r="B479" s="191"/>
      <c r="C479" s="13"/>
      <c r="D479" s="184" t="s">
        <v>128</v>
      </c>
      <c r="E479" s="192" t="s">
        <v>1</v>
      </c>
      <c r="F479" s="193" t="s">
        <v>776</v>
      </c>
      <c r="G479" s="13"/>
      <c r="H479" s="194">
        <v>1</v>
      </c>
      <c r="I479" s="195"/>
      <c r="J479" s="13"/>
      <c r="K479" s="13"/>
      <c r="L479" s="191"/>
      <c r="M479" s="196"/>
      <c r="N479" s="197"/>
      <c r="O479" s="197"/>
      <c r="P479" s="197"/>
      <c r="Q479" s="197"/>
      <c r="R479" s="197"/>
      <c r="S479" s="197"/>
      <c r="T479" s="19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2" t="s">
        <v>128</v>
      </c>
      <c r="AU479" s="192" t="s">
        <v>83</v>
      </c>
      <c r="AV479" s="13" t="s">
        <v>83</v>
      </c>
      <c r="AW479" s="13" t="s">
        <v>30</v>
      </c>
      <c r="AX479" s="13" t="s">
        <v>81</v>
      </c>
      <c r="AY479" s="192" t="s">
        <v>114</v>
      </c>
    </row>
    <row r="480" s="2" customFormat="1" ht="24.15" customHeight="1">
      <c r="A480" s="37"/>
      <c r="B480" s="170"/>
      <c r="C480" s="171" t="s">
        <v>777</v>
      </c>
      <c r="D480" s="171" t="s">
        <v>117</v>
      </c>
      <c r="E480" s="172" t="s">
        <v>778</v>
      </c>
      <c r="F480" s="173" t="s">
        <v>779</v>
      </c>
      <c r="G480" s="174" t="s">
        <v>206</v>
      </c>
      <c r="H480" s="175">
        <v>39.780000000000001</v>
      </c>
      <c r="I480" s="176"/>
      <c r="J480" s="177">
        <f>ROUND(I480*H480,2)</f>
        <v>0</v>
      </c>
      <c r="K480" s="173" t="s">
        <v>121</v>
      </c>
      <c r="L480" s="38"/>
      <c r="M480" s="178" t="s">
        <v>1</v>
      </c>
      <c r="N480" s="179" t="s">
        <v>38</v>
      </c>
      <c r="O480" s="76"/>
      <c r="P480" s="180">
        <f>O480*H480</f>
        <v>0</v>
      </c>
      <c r="Q480" s="180">
        <v>0.00083000000000000001</v>
      </c>
      <c r="R480" s="180">
        <f>Q480*H480</f>
        <v>0.033017400000000002</v>
      </c>
      <c r="S480" s="180">
        <v>0</v>
      </c>
      <c r="T480" s="181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82" t="s">
        <v>122</v>
      </c>
      <c r="AT480" s="182" t="s">
        <v>117</v>
      </c>
      <c r="AU480" s="182" t="s">
        <v>83</v>
      </c>
      <c r="AY480" s="18" t="s">
        <v>114</v>
      </c>
      <c r="BE480" s="183">
        <f>IF(N480="základní",J480,0)</f>
        <v>0</v>
      </c>
      <c r="BF480" s="183">
        <f>IF(N480="snížená",J480,0)</f>
        <v>0</v>
      </c>
      <c r="BG480" s="183">
        <f>IF(N480="zákl. přenesená",J480,0)</f>
        <v>0</v>
      </c>
      <c r="BH480" s="183">
        <f>IF(N480="sníž. přenesená",J480,0)</f>
        <v>0</v>
      </c>
      <c r="BI480" s="183">
        <f>IF(N480="nulová",J480,0)</f>
        <v>0</v>
      </c>
      <c r="BJ480" s="18" t="s">
        <v>81</v>
      </c>
      <c r="BK480" s="183">
        <f>ROUND(I480*H480,2)</f>
        <v>0</v>
      </c>
      <c r="BL480" s="18" t="s">
        <v>122</v>
      </c>
      <c r="BM480" s="182" t="s">
        <v>780</v>
      </c>
    </row>
    <row r="481" s="2" customFormat="1">
      <c r="A481" s="37"/>
      <c r="B481" s="38"/>
      <c r="C481" s="37"/>
      <c r="D481" s="184" t="s">
        <v>124</v>
      </c>
      <c r="E481" s="37"/>
      <c r="F481" s="185" t="s">
        <v>781</v>
      </c>
      <c r="G481" s="37"/>
      <c r="H481" s="37"/>
      <c r="I481" s="186"/>
      <c r="J481" s="37"/>
      <c r="K481" s="37"/>
      <c r="L481" s="38"/>
      <c r="M481" s="187"/>
      <c r="N481" s="188"/>
      <c r="O481" s="76"/>
      <c r="P481" s="76"/>
      <c r="Q481" s="76"/>
      <c r="R481" s="76"/>
      <c r="S481" s="76"/>
      <c r="T481" s="77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8" t="s">
        <v>124</v>
      </c>
      <c r="AU481" s="18" t="s">
        <v>83</v>
      </c>
    </row>
    <row r="482" s="2" customFormat="1">
      <c r="A482" s="37"/>
      <c r="B482" s="38"/>
      <c r="C482" s="37"/>
      <c r="D482" s="189" t="s">
        <v>126</v>
      </c>
      <c r="E482" s="37"/>
      <c r="F482" s="190" t="s">
        <v>782</v>
      </c>
      <c r="G482" s="37"/>
      <c r="H482" s="37"/>
      <c r="I482" s="186"/>
      <c r="J482" s="37"/>
      <c r="K482" s="37"/>
      <c r="L482" s="38"/>
      <c r="M482" s="187"/>
      <c r="N482" s="188"/>
      <c r="O482" s="76"/>
      <c r="P482" s="76"/>
      <c r="Q482" s="76"/>
      <c r="R482" s="76"/>
      <c r="S482" s="76"/>
      <c r="T482" s="77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8" t="s">
        <v>126</v>
      </c>
      <c r="AU482" s="18" t="s">
        <v>83</v>
      </c>
    </row>
    <row r="483" s="13" customFormat="1">
      <c r="A483" s="13"/>
      <c r="B483" s="191"/>
      <c r="C483" s="13"/>
      <c r="D483" s="184" t="s">
        <v>128</v>
      </c>
      <c r="E483" s="192" t="s">
        <v>1</v>
      </c>
      <c r="F483" s="193" t="s">
        <v>783</v>
      </c>
      <c r="G483" s="13"/>
      <c r="H483" s="194">
        <v>22.100000000000001</v>
      </c>
      <c r="I483" s="195"/>
      <c r="J483" s="13"/>
      <c r="K483" s="13"/>
      <c r="L483" s="191"/>
      <c r="M483" s="196"/>
      <c r="N483" s="197"/>
      <c r="O483" s="197"/>
      <c r="P483" s="197"/>
      <c r="Q483" s="197"/>
      <c r="R483" s="197"/>
      <c r="S483" s="197"/>
      <c r="T483" s="19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92" t="s">
        <v>128</v>
      </c>
      <c r="AU483" s="192" t="s">
        <v>83</v>
      </c>
      <c r="AV483" s="13" t="s">
        <v>83</v>
      </c>
      <c r="AW483" s="13" t="s">
        <v>30</v>
      </c>
      <c r="AX483" s="13" t="s">
        <v>73</v>
      </c>
      <c r="AY483" s="192" t="s">
        <v>114</v>
      </c>
    </row>
    <row r="484" s="13" customFormat="1">
      <c r="A484" s="13"/>
      <c r="B484" s="191"/>
      <c r="C484" s="13"/>
      <c r="D484" s="184" t="s">
        <v>128</v>
      </c>
      <c r="E484" s="192" t="s">
        <v>1</v>
      </c>
      <c r="F484" s="193" t="s">
        <v>784</v>
      </c>
      <c r="G484" s="13"/>
      <c r="H484" s="194">
        <v>17.68</v>
      </c>
      <c r="I484" s="195"/>
      <c r="J484" s="13"/>
      <c r="K484" s="13"/>
      <c r="L484" s="191"/>
      <c r="M484" s="196"/>
      <c r="N484" s="197"/>
      <c r="O484" s="197"/>
      <c r="P484" s="197"/>
      <c r="Q484" s="197"/>
      <c r="R484" s="197"/>
      <c r="S484" s="197"/>
      <c r="T484" s="19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2" t="s">
        <v>128</v>
      </c>
      <c r="AU484" s="192" t="s">
        <v>83</v>
      </c>
      <c r="AV484" s="13" t="s">
        <v>83</v>
      </c>
      <c r="AW484" s="13" t="s">
        <v>30</v>
      </c>
      <c r="AX484" s="13" t="s">
        <v>73</v>
      </c>
      <c r="AY484" s="192" t="s">
        <v>114</v>
      </c>
    </row>
    <row r="485" s="14" customFormat="1">
      <c r="A485" s="14"/>
      <c r="B485" s="202"/>
      <c r="C485" s="14"/>
      <c r="D485" s="184" t="s">
        <v>128</v>
      </c>
      <c r="E485" s="203" t="s">
        <v>1</v>
      </c>
      <c r="F485" s="204" t="s">
        <v>237</v>
      </c>
      <c r="G485" s="14"/>
      <c r="H485" s="205">
        <v>39.780000000000001</v>
      </c>
      <c r="I485" s="206"/>
      <c r="J485" s="14"/>
      <c r="K485" s="14"/>
      <c r="L485" s="202"/>
      <c r="M485" s="207"/>
      <c r="N485" s="208"/>
      <c r="O485" s="208"/>
      <c r="P485" s="208"/>
      <c r="Q485" s="208"/>
      <c r="R485" s="208"/>
      <c r="S485" s="208"/>
      <c r="T485" s="20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03" t="s">
        <v>128</v>
      </c>
      <c r="AU485" s="203" t="s">
        <v>83</v>
      </c>
      <c r="AV485" s="14" t="s">
        <v>122</v>
      </c>
      <c r="AW485" s="14" t="s">
        <v>30</v>
      </c>
      <c r="AX485" s="14" t="s">
        <v>81</v>
      </c>
      <c r="AY485" s="203" t="s">
        <v>114</v>
      </c>
    </row>
    <row r="486" s="2" customFormat="1" ht="24.15" customHeight="1">
      <c r="A486" s="37"/>
      <c r="B486" s="170"/>
      <c r="C486" s="171" t="s">
        <v>785</v>
      </c>
      <c r="D486" s="171" t="s">
        <v>117</v>
      </c>
      <c r="E486" s="172" t="s">
        <v>786</v>
      </c>
      <c r="F486" s="173" t="s">
        <v>787</v>
      </c>
      <c r="G486" s="174" t="s">
        <v>206</v>
      </c>
      <c r="H486" s="175">
        <v>39.780000000000001</v>
      </c>
      <c r="I486" s="176"/>
      <c r="J486" s="177">
        <f>ROUND(I486*H486,2)</f>
        <v>0</v>
      </c>
      <c r="K486" s="173" t="s">
        <v>121</v>
      </c>
      <c r="L486" s="38"/>
      <c r="M486" s="178" t="s">
        <v>1</v>
      </c>
      <c r="N486" s="179" t="s">
        <v>38</v>
      </c>
      <c r="O486" s="76"/>
      <c r="P486" s="180">
        <f>O486*H486</f>
        <v>0</v>
      </c>
      <c r="Q486" s="180">
        <v>0</v>
      </c>
      <c r="R486" s="180">
        <f>Q486*H486</f>
        <v>0</v>
      </c>
      <c r="S486" s="180">
        <v>0</v>
      </c>
      <c r="T486" s="181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82" t="s">
        <v>122</v>
      </c>
      <c r="AT486" s="182" t="s">
        <v>117</v>
      </c>
      <c r="AU486" s="182" t="s">
        <v>83</v>
      </c>
      <c r="AY486" s="18" t="s">
        <v>114</v>
      </c>
      <c r="BE486" s="183">
        <f>IF(N486="základní",J486,0)</f>
        <v>0</v>
      </c>
      <c r="BF486" s="183">
        <f>IF(N486="snížená",J486,0)</f>
        <v>0</v>
      </c>
      <c r="BG486" s="183">
        <f>IF(N486="zákl. přenesená",J486,0)</f>
        <v>0</v>
      </c>
      <c r="BH486" s="183">
        <f>IF(N486="sníž. přenesená",J486,0)</f>
        <v>0</v>
      </c>
      <c r="BI486" s="183">
        <f>IF(N486="nulová",J486,0)</f>
        <v>0</v>
      </c>
      <c r="BJ486" s="18" t="s">
        <v>81</v>
      </c>
      <c r="BK486" s="183">
        <f>ROUND(I486*H486,2)</f>
        <v>0</v>
      </c>
      <c r="BL486" s="18" t="s">
        <v>122</v>
      </c>
      <c r="BM486" s="182" t="s">
        <v>788</v>
      </c>
    </row>
    <row r="487" s="2" customFormat="1">
      <c r="A487" s="37"/>
      <c r="B487" s="38"/>
      <c r="C487" s="37"/>
      <c r="D487" s="184" t="s">
        <v>124</v>
      </c>
      <c r="E487" s="37"/>
      <c r="F487" s="185" t="s">
        <v>789</v>
      </c>
      <c r="G487" s="37"/>
      <c r="H487" s="37"/>
      <c r="I487" s="186"/>
      <c r="J487" s="37"/>
      <c r="K487" s="37"/>
      <c r="L487" s="38"/>
      <c r="M487" s="187"/>
      <c r="N487" s="188"/>
      <c r="O487" s="76"/>
      <c r="P487" s="76"/>
      <c r="Q487" s="76"/>
      <c r="R487" s="76"/>
      <c r="S487" s="76"/>
      <c r="T487" s="7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8" t="s">
        <v>124</v>
      </c>
      <c r="AU487" s="18" t="s">
        <v>83</v>
      </c>
    </row>
    <row r="488" s="2" customFormat="1">
      <c r="A488" s="37"/>
      <c r="B488" s="38"/>
      <c r="C488" s="37"/>
      <c r="D488" s="189" t="s">
        <v>126</v>
      </c>
      <c r="E488" s="37"/>
      <c r="F488" s="190" t="s">
        <v>790</v>
      </c>
      <c r="G488" s="37"/>
      <c r="H488" s="37"/>
      <c r="I488" s="186"/>
      <c r="J488" s="37"/>
      <c r="K488" s="37"/>
      <c r="L488" s="38"/>
      <c r="M488" s="187"/>
      <c r="N488" s="188"/>
      <c r="O488" s="76"/>
      <c r="P488" s="76"/>
      <c r="Q488" s="76"/>
      <c r="R488" s="76"/>
      <c r="S488" s="76"/>
      <c r="T488" s="77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8" t="s">
        <v>126</v>
      </c>
      <c r="AU488" s="18" t="s">
        <v>83</v>
      </c>
    </row>
    <row r="489" s="2" customFormat="1" ht="24.15" customHeight="1">
      <c r="A489" s="37"/>
      <c r="B489" s="170"/>
      <c r="C489" s="171" t="s">
        <v>791</v>
      </c>
      <c r="D489" s="171" t="s">
        <v>117</v>
      </c>
      <c r="E489" s="172" t="s">
        <v>792</v>
      </c>
      <c r="F489" s="173" t="s">
        <v>793</v>
      </c>
      <c r="G489" s="174" t="s">
        <v>206</v>
      </c>
      <c r="H489" s="175">
        <v>119.34</v>
      </c>
      <c r="I489" s="176"/>
      <c r="J489" s="177">
        <f>ROUND(I489*H489,2)</f>
        <v>0</v>
      </c>
      <c r="K489" s="173" t="s">
        <v>121</v>
      </c>
      <c r="L489" s="38"/>
      <c r="M489" s="178" t="s">
        <v>1</v>
      </c>
      <c r="N489" s="179" t="s">
        <v>38</v>
      </c>
      <c r="O489" s="76"/>
      <c r="P489" s="180">
        <f>O489*H489</f>
        <v>0</v>
      </c>
      <c r="Q489" s="180">
        <v>0</v>
      </c>
      <c r="R489" s="180">
        <f>Q489*H489</f>
        <v>0</v>
      </c>
      <c r="S489" s="180">
        <v>0</v>
      </c>
      <c r="T489" s="181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82" t="s">
        <v>122</v>
      </c>
      <c r="AT489" s="182" t="s">
        <v>117</v>
      </c>
      <c r="AU489" s="182" t="s">
        <v>83</v>
      </c>
      <c r="AY489" s="18" t="s">
        <v>114</v>
      </c>
      <c r="BE489" s="183">
        <f>IF(N489="základní",J489,0)</f>
        <v>0</v>
      </c>
      <c r="BF489" s="183">
        <f>IF(N489="snížená",J489,0)</f>
        <v>0</v>
      </c>
      <c r="BG489" s="183">
        <f>IF(N489="zákl. přenesená",J489,0)</f>
        <v>0</v>
      </c>
      <c r="BH489" s="183">
        <f>IF(N489="sníž. přenesená",J489,0)</f>
        <v>0</v>
      </c>
      <c r="BI489" s="183">
        <f>IF(N489="nulová",J489,0)</f>
        <v>0</v>
      </c>
      <c r="BJ489" s="18" t="s">
        <v>81</v>
      </c>
      <c r="BK489" s="183">
        <f>ROUND(I489*H489,2)</f>
        <v>0</v>
      </c>
      <c r="BL489" s="18" t="s">
        <v>122</v>
      </c>
      <c r="BM489" s="182" t="s">
        <v>794</v>
      </c>
    </row>
    <row r="490" s="2" customFormat="1">
      <c r="A490" s="37"/>
      <c r="B490" s="38"/>
      <c r="C490" s="37"/>
      <c r="D490" s="184" t="s">
        <v>124</v>
      </c>
      <c r="E490" s="37"/>
      <c r="F490" s="185" t="s">
        <v>795</v>
      </c>
      <c r="G490" s="37"/>
      <c r="H490" s="37"/>
      <c r="I490" s="186"/>
      <c r="J490" s="37"/>
      <c r="K490" s="37"/>
      <c r="L490" s="38"/>
      <c r="M490" s="187"/>
      <c r="N490" s="188"/>
      <c r="O490" s="76"/>
      <c r="P490" s="76"/>
      <c r="Q490" s="76"/>
      <c r="R490" s="76"/>
      <c r="S490" s="76"/>
      <c r="T490" s="7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8" t="s">
        <v>124</v>
      </c>
      <c r="AU490" s="18" t="s">
        <v>83</v>
      </c>
    </row>
    <row r="491" s="2" customFormat="1">
      <c r="A491" s="37"/>
      <c r="B491" s="38"/>
      <c r="C491" s="37"/>
      <c r="D491" s="189" t="s">
        <v>126</v>
      </c>
      <c r="E491" s="37"/>
      <c r="F491" s="190" t="s">
        <v>796</v>
      </c>
      <c r="G491" s="37"/>
      <c r="H491" s="37"/>
      <c r="I491" s="186"/>
      <c r="J491" s="37"/>
      <c r="K491" s="37"/>
      <c r="L491" s="38"/>
      <c r="M491" s="187"/>
      <c r="N491" s="188"/>
      <c r="O491" s="76"/>
      <c r="P491" s="76"/>
      <c r="Q491" s="76"/>
      <c r="R491" s="76"/>
      <c r="S491" s="76"/>
      <c r="T491" s="77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8" t="s">
        <v>126</v>
      </c>
      <c r="AU491" s="18" t="s">
        <v>83</v>
      </c>
    </row>
    <row r="492" s="13" customFormat="1">
      <c r="A492" s="13"/>
      <c r="B492" s="191"/>
      <c r="C492" s="13"/>
      <c r="D492" s="184" t="s">
        <v>128</v>
      </c>
      <c r="E492" s="192" t="s">
        <v>1</v>
      </c>
      <c r="F492" s="193" t="s">
        <v>797</v>
      </c>
      <c r="G492" s="13"/>
      <c r="H492" s="194">
        <v>119.34</v>
      </c>
      <c r="I492" s="195"/>
      <c r="J492" s="13"/>
      <c r="K492" s="13"/>
      <c r="L492" s="191"/>
      <c r="M492" s="196"/>
      <c r="N492" s="197"/>
      <c r="O492" s="197"/>
      <c r="P492" s="197"/>
      <c r="Q492" s="197"/>
      <c r="R492" s="197"/>
      <c r="S492" s="197"/>
      <c r="T492" s="19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2" t="s">
        <v>128</v>
      </c>
      <c r="AU492" s="192" t="s">
        <v>83</v>
      </c>
      <c r="AV492" s="13" t="s">
        <v>83</v>
      </c>
      <c r="AW492" s="13" t="s">
        <v>30</v>
      </c>
      <c r="AX492" s="13" t="s">
        <v>81</v>
      </c>
      <c r="AY492" s="192" t="s">
        <v>114</v>
      </c>
    </row>
    <row r="493" s="2" customFormat="1" ht="16.5" customHeight="1">
      <c r="A493" s="37"/>
      <c r="B493" s="170"/>
      <c r="C493" s="171" t="s">
        <v>798</v>
      </c>
      <c r="D493" s="171" t="s">
        <v>117</v>
      </c>
      <c r="E493" s="172" t="s">
        <v>799</v>
      </c>
      <c r="F493" s="173" t="s">
        <v>800</v>
      </c>
      <c r="G493" s="174" t="s">
        <v>251</v>
      </c>
      <c r="H493" s="175">
        <v>26.359999999999999</v>
      </c>
      <c r="I493" s="176"/>
      <c r="J493" s="177">
        <f>ROUND(I493*H493,2)</f>
        <v>0</v>
      </c>
      <c r="K493" s="173" t="s">
        <v>121</v>
      </c>
      <c r="L493" s="38"/>
      <c r="M493" s="178" t="s">
        <v>1</v>
      </c>
      <c r="N493" s="179" t="s">
        <v>38</v>
      </c>
      <c r="O493" s="76"/>
      <c r="P493" s="180">
        <f>O493*H493</f>
        <v>0</v>
      </c>
      <c r="Q493" s="180">
        <v>0.12</v>
      </c>
      <c r="R493" s="180">
        <f>Q493*H493</f>
        <v>3.1631999999999998</v>
      </c>
      <c r="S493" s="180">
        <v>2.4900000000000002</v>
      </c>
      <c r="T493" s="181">
        <f>S493*H493</f>
        <v>65.636400000000009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82" t="s">
        <v>122</v>
      </c>
      <c r="AT493" s="182" t="s">
        <v>117</v>
      </c>
      <c r="AU493" s="182" t="s">
        <v>83</v>
      </c>
      <c r="AY493" s="18" t="s">
        <v>114</v>
      </c>
      <c r="BE493" s="183">
        <f>IF(N493="základní",J493,0)</f>
        <v>0</v>
      </c>
      <c r="BF493" s="183">
        <f>IF(N493="snížená",J493,0)</f>
        <v>0</v>
      </c>
      <c r="BG493" s="183">
        <f>IF(N493="zákl. přenesená",J493,0)</f>
        <v>0</v>
      </c>
      <c r="BH493" s="183">
        <f>IF(N493="sníž. přenesená",J493,0)</f>
        <v>0</v>
      </c>
      <c r="BI493" s="183">
        <f>IF(N493="nulová",J493,0)</f>
        <v>0</v>
      </c>
      <c r="BJ493" s="18" t="s">
        <v>81</v>
      </c>
      <c r="BK493" s="183">
        <f>ROUND(I493*H493,2)</f>
        <v>0</v>
      </c>
      <c r="BL493" s="18" t="s">
        <v>122</v>
      </c>
      <c r="BM493" s="182" t="s">
        <v>801</v>
      </c>
    </row>
    <row r="494" s="2" customFormat="1">
      <c r="A494" s="37"/>
      <c r="B494" s="38"/>
      <c r="C494" s="37"/>
      <c r="D494" s="184" t="s">
        <v>124</v>
      </c>
      <c r="E494" s="37"/>
      <c r="F494" s="185" t="s">
        <v>802</v>
      </c>
      <c r="G494" s="37"/>
      <c r="H494" s="37"/>
      <c r="I494" s="186"/>
      <c r="J494" s="37"/>
      <c r="K494" s="37"/>
      <c r="L494" s="38"/>
      <c r="M494" s="187"/>
      <c r="N494" s="188"/>
      <c r="O494" s="76"/>
      <c r="P494" s="76"/>
      <c r="Q494" s="76"/>
      <c r="R494" s="76"/>
      <c r="S494" s="76"/>
      <c r="T494" s="77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8" t="s">
        <v>124</v>
      </c>
      <c r="AU494" s="18" t="s">
        <v>83</v>
      </c>
    </row>
    <row r="495" s="2" customFormat="1">
      <c r="A495" s="37"/>
      <c r="B495" s="38"/>
      <c r="C495" s="37"/>
      <c r="D495" s="189" t="s">
        <v>126</v>
      </c>
      <c r="E495" s="37"/>
      <c r="F495" s="190" t="s">
        <v>803</v>
      </c>
      <c r="G495" s="37"/>
      <c r="H495" s="37"/>
      <c r="I495" s="186"/>
      <c r="J495" s="37"/>
      <c r="K495" s="37"/>
      <c r="L495" s="38"/>
      <c r="M495" s="187"/>
      <c r="N495" s="188"/>
      <c r="O495" s="76"/>
      <c r="P495" s="76"/>
      <c r="Q495" s="76"/>
      <c r="R495" s="76"/>
      <c r="S495" s="76"/>
      <c r="T495" s="77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T495" s="18" t="s">
        <v>126</v>
      </c>
      <c r="AU495" s="18" t="s">
        <v>83</v>
      </c>
    </row>
    <row r="496" s="13" customFormat="1">
      <c r="A496" s="13"/>
      <c r="B496" s="191"/>
      <c r="C496" s="13"/>
      <c r="D496" s="184" t="s">
        <v>128</v>
      </c>
      <c r="E496" s="192" t="s">
        <v>1</v>
      </c>
      <c r="F496" s="193" t="s">
        <v>804</v>
      </c>
      <c r="G496" s="13"/>
      <c r="H496" s="194">
        <v>26.359999999999999</v>
      </c>
      <c r="I496" s="195"/>
      <c r="J496" s="13"/>
      <c r="K496" s="13"/>
      <c r="L496" s="191"/>
      <c r="M496" s="196"/>
      <c r="N496" s="197"/>
      <c r="O496" s="197"/>
      <c r="P496" s="197"/>
      <c r="Q496" s="197"/>
      <c r="R496" s="197"/>
      <c r="S496" s="197"/>
      <c r="T496" s="19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2" t="s">
        <v>128</v>
      </c>
      <c r="AU496" s="192" t="s">
        <v>83</v>
      </c>
      <c r="AV496" s="13" t="s">
        <v>83</v>
      </c>
      <c r="AW496" s="13" t="s">
        <v>30</v>
      </c>
      <c r="AX496" s="13" t="s">
        <v>81</v>
      </c>
      <c r="AY496" s="192" t="s">
        <v>114</v>
      </c>
    </row>
    <row r="497" s="2" customFormat="1" ht="16.5" customHeight="1">
      <c r="A497" s="37"/>
      <c r="B497" s="170"/>
      <c r="C497" s="171" t="s">
        <v>805</v>
      </c>
      <c r="D497" s="171" t="s">
        <v>117</v>
      </c>
      <c r="E497" s="172" t="s">
        <v>806</v>
      </c>
      <c r="F497" s="173" t="s">
        <v>807</v>
      </c>
      <c r="G497" s="174" t="s">
        <v>251</v>
      </c>
      <c r="H497" s="175">
        <v>18.123999999999999</v>
      </c>
      <c r="I497" s="176"/>
      <c r="J497" s="177">
        <f>ROUND(I497*H497,2)</f>
        <v>0</v>
      </c>
      <c r="K497" s="173" t="s">
        <v>121</v>
      </c>
      <c r="L497" s="38"/>
      <c r="M497" s="178" t="s">
        <v>1</v>
      </c>
      <c r="N497" s="179" t="s">
        <v>38</v>
      </c>
      <c r="O497" s="76"/>
      <c r="P497" s="180">
        <f>O497*H497</f>
        <v>0</v>
      </c>
      <c r="Q497" s="180">
        <v>0.12171</v>
      </c>
      <c r="R497" s="180">
        <f>Q497*H497</f>
        <v>2.20587204</v>
      </c>
      <c r="S497" s="180">
        <v>2.3999999999999999</v>
      </c>
      <c r="T497" s="181">
        <f>S497*H497</f>
        <v>43.497599999999998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82" t="s">
        <v>122</v>
      </c>
      <c r="AT497" s="182" t="s">
        <v>117</v>
      </c>
      <c r="AU497" s="182" t="s">
        <v>83</v>
      </c>
      <c r="AY497" s="18" t="s">
        <v>114</v>
      </c>
      <c r="BE497" s="183">
        <f>IF(N497="základní",J497,0)</f>
        <v>0</v>
      </c>
      <c r="BF497" s="183">
        <f>IF(N497="snížená",J497,0)</f>
        <v>0</v>
      </c>
      <c r="BG497" s="183">
        <f>IF(N497="zákl. přenesená",J497,0)</f>
        <v>0</v>
      </c>
      <c r="BH497" s="183">
        <f>IF(N497="sníž. přenesená",J497,0)</f>
        <v>0</v>
      </c>
      <c r="BI497" s="183">
        <f>IF(N497="nulová",J497,0)</f>
        <v>0</v>
      </c>
      <c r="BJ497" s="18" t="s">
        <v>81</v>
      </c>
      <c r="BK497" s="183">
        <f>ROUND(I497*H497,2)</f>
        <v>0</v>
      </c>
      <c r="BL497" s="18" t="s">
        <v>122</v>
      </c>
      <c r="BM497" s="182" t="s">
        <v>808</v>
      </c>
    </row>
    <row r="498" s="2" customFormat="1">
      <c r="A498" s="37"/>
      <c r="B498" s="38"/>
      <c r="C498" s="37"/>
      <c r="D498" s="184" t="s">
        <v>124</v>
      </c>
      <c r="E498" s="37"/>
      <c r="F498" s="185" t="s">
        <v>809</v>
      </c>
      <c r="G498" s="37"/>
      <c r="H498" s="37"/>
      <c r="I498" s="186"/>
      <c r="J498" s="37"/>
      <c r="K498" s="37"/>
      <c r="L498" s="38"/>
      <c r="M498" s="187"/>
      <c r="N498" s="188"/>
      <c r="O498" s="76"/>
      <c r="P498" s="76"/>
      <c r="Q498" s="76"/>
      <c r="R498" s="76"/>
      <c r="S498" s="76"/>
      <c r="T498" s="77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18" t="s">
        <v>124</v>
      </c>
      <c r="AU498" s="18" t="s">
        <v>83</v>
      </c>
    </row>
    <row r="499" s="2" customFormat="1">
      <c r="A499" s="37"/>
      <c r="B499" s="38"/>
      <c r="C499" s="37"/>
      <c r="D499" s="189" t="s">
        <v>126</v>
      </c>
      <c r="E499" s="37"/>
      <c r="F499" s="190" t="s">
        <v>810</v>
      </c>
      <c r="G499" s="37"/>
      <c r="H499" s="37"/>
      <c r="I499" s="186"/>
      <c r="J499" s="37"/>
      <c r="K499" s="37"/>
      <c r="L499" s="38"/>
      <c r="M499" s="187"/>
      <c r="N499" s="188"/>
      <c r="O499" s="76"/>
      <c r="P499" s="76"/>
      <c r="Q499" s="76"/>
      <c r="R499" s="76"/>
      <c r="S499" s="76"/>
      <c r="T499" s="77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8" t="s">
        <v>126</v>
      </c>
      <c r="AU499" s="18" t="s">
        <v>83</v>
      </c>
    </row>
    <row r="500" s="13" customFormat="1">
      <c r="A500" s="13"/>
      <c r="B500" s="191"/>
      <c r="C500" s="13"/>
      <c r="D500" s="184" t="s">
        <v>128</v>
      </c>
      <c r="E500" s="192" t="s">
        <v>1</v>
      </c>
      <c r="F500" s="193" t="s">
        <v>811</v>
      </c>
      <c r="G500" s="13"/>
      <c r="H500" s="194">
        <v>15.351000000000001</v>
      </c>
      <c r="I500" s="195"/>
      <c r="J500" s="13"/>
      <c r="K500" s="13"/>
      <c r="L500" s="191"/>
      <c r="M500" s="196"/>
      <c r="N500" s="197"/>
      <c r="O500" s="197"/>
      <c r="P500" s="197"/>
      <c r="Q500" s="197"/>
      <c r="R500" s="197"/>
      <c r="S500" s="197"/>
      <c r="T500" s="19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92" t="s">
        <v>128</v>
      </c>
      <c r="AU500" s="192" t="s">
        <v>83</v>
      </c>
      <c r="AV500" s="13" t="s">
        <v>83</v>
      </c>
      <c r="AW500" s="13" t="s">
        <v>30</v>
      </c>
      <c r="AX500" s="13" t="s">
        <v>73</v>
      </c>
      <c r="AY500" s="192" t="s">
        <v>114</v>
      </c>
    </row>
    <row r="501" s="13" customFormat="1">
      <c r="A501" s="13"/>
      <c r="B501" s="191"/>
      <c r="C501" s="13"/>
      <c r="D501" s="184" t="s">
        <v>128</v>
      </c>
      <c r="E501" s="192" t="s">
        <v>1</v>
      </c>
      <c r="F501" s="193" t="s">
        <v>812</v>
      </c>
      <c r="G501" s="13"/>
      <c r="H501" s="194">
        <v>2.7730000000000001</v>
      </c>
      <c r="I501" s="195"/>
      <c r="J501" s="13"/>
      <c r="K501" s="13"/>
      <c r="L501" s="191"/>
      <c r="M501" s="196"/>
      <c r="N501" s="197"/>
      <c r="O501" s="197"/>
      <c r="P501" s="197"/>
      <c r="Q501" s="197"/>
      <c r="R501" s="197"/>
      <c r="S501" s="197"/>
      <c r="T501" s="19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92" t="s">
        <v>128</v>
      </c>
      <c r="AU501" s="192" t="s">
        <v>83</v>
      </c>
      <c r="AV501" s="13" t="s">
        <v>83</v>
      </c>
      <c r="AW501" s="13" t="s">
        <v>30</v>
      </c>
      <c r="AX501" s="13" t="s">
        <v>73</v>
      </c>
      <c r="AY501" s="192" t="s">
        <v>114</v>
      </c>
    </row>
    <row r="502" s="14" customFormat="1">
      <c r="A502" s="14"/>
      <c r="B502" s="202"/>
      <c r="C502" s="14"/>
      <c r="D502" s="184" t="s">
        <v>128</v>
      </c>
      <c r="E502" s="203" t="s">
        <v>1</v>
      </c>
      <c r="F502" s="204" t="s">
        <v>237</v>
      </c>
      <c r="G502" s="14"/>
      <c r="H502" s="205">
        <v>18.123999999999999</v>
      </c>
      <c r="I502" s="206"/>
      <c r="J502" s="14"/>
      <c r="K502" s="14"/>
      <c r="L502" s="202"/>
      <c r="M502" s="207"/>
      <c r="N502" s="208"/>
      <c r="O502" s="208"/>
      <c r="P502" s="208"/>
      <c r="Q502" s="208"/>
      <c r="R502" s="208"/>
      <c r="S502" s="208"/>
      <c r="T502" s="20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03" t="s">
        <v>128</v>
      </c>
      <c r="AU502" s="203" t="s">
        <v>83</v>
      </c>
      <c r="AV502" s="14" t="s">
        <v>122</v>
      </c>
      <c r="AW502" s="14" t="s">
        <v>30</v>
      </c>
      <c r="AX502" s="14" t="s">
        <v>81</v>
      </c>
      <c r="AY502" s="203" t="s">
        <v>114</v>
      </c>
    </row>
    <row r="503" s="2" customFormat="1" ht="24.15" customHeight="1">
      <c r="A503" s="37"/>
      <c r="B503" s="170"/>
      <c r="C503" s="171" t="s">
        <v>813</v>
      </c>
      <c r="D503" s="171" t="s">
        <v>117</v>
      </c>
      <c r="E503" s="172" t="s">
        <v>814</v>
      </c>
      <c r="F503" s="173" t="s">
        <v>815</v>
      </c>
      <c r="G503" s="174" t="s">
        <v>231</v>
      </c>
      <c r="H503" s="175">
        <v>11.800000000000001</v>
      </c>
      <c r="I503" s="176"/>
      <c r="J503" s="177">
        <f>ROUND(I503*H503,2)</f>
        <v>0</v>
      </c>
      <c r="K503" s="173" t="s">
        <v>121</v>
      </c>
      <c r="L503" s="38"/>
      <c r="M503" s="178" t="s">
        <v>1</v>
      </c>
      <c r="N503" s="179" t="s">
        <v>38</v>
      </c>
      <c r="O503" s="76"/>
      <c r="P503" s="180">
        <f>O503*H503</f>
        <v>0</v>
      </c>
      <c r="Q503" s="180">
        <v>0</v>
      </c>
      <c r="R503" s="180">
        <f>Q503*H503</f>
        <v>0</v>
      </c>
      <c r="S503" s="180">
        <v>0.025000000000000001</v>
      </c>
      <c r="T503" s="181">
        <f>S503*H503</f>
        <v>0.29500000000000004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82" t="s">
        <v>122</v>
      </c>
      <c r="AT503" s="182" t="s">
        <v>117</v>
      </c>
      <c r="AU503" s="182" t="s">
        <v>83</v>
      </c>
      <c r="AY503" s="18" t="s">
        <v>114</v>
      </c>
      <c r="BE503" s="183">
        <f>IF(N503="základní",J503,0)</f>
        <v>0</v>
      </c>
      <c r="BF503" s="183">
        <f>IF(N503="snížená",J503,0)</f>
        <v>0</v>
      </c>
      <c r="BG503" s="183">
        <f>IF(N503="zákl. přenesená",J503,0)</f>
        <v>0</v>
      </c>
      <c r="BH503" s="183">
        <f>IF(N503="sníž. přenesená",J503,0)</f>
        <v>0</v>
      </c>
      <c r="BI503" s="183">
        <f>IF(N503="nulová",J503,0)</f>
        <v>0</v>
      </c>
      <c r="BJ503" s="18" t="s">
        <v>81</v>
      </c>
      <c r="BK503" s="183">
        <f>ROUND(I503*H503,2)</f>
        <v>0</v>
      </c>
      <c r="BL503" s="18" t="s">
        <v>122</v>
      </c>
      <c r="BM503" s="182" t="s">
        <v>816</v>
      </c>
    </row>
    <row r="504" s="2" customFormat="1">
      <c r="A504" s="37"/>
      <c r="B504" s="38"/>
      <c r="C504" s="37"/>
      <c r="D504" s="184" t="s">
        <v>124</v>
      </c>
      <c r="E504" s="37"/>
      <c r="F504" s="185" t="s">
        <v>817</v>
      </c>
      <c r="G504" s="37"/>
      <c r="H504" s="37"/>
      <c r="I504" s="186"/>
      <c r="J504" s="37"/>
      <c r="K504" s="37"/>
      <c r="L504" s="38"/>
      <c r="M504" s="187"/>
      <c r="N504" s="188"/>
      <c r="O504" s="76"/>
      <c r="P504" s="76"/>
      <c r="Q504" s="76"/>
      <c r="R504" s="76"/>
      <c r="S504" s="76"/>
      <c r="T504" s="7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18" t="s">
        <v>124</v>
      </c>
      <c r="AU504" s="18" t="s">
        <v>83</v>
      </c>
    </row>
    <row r="505" s="2" customFormat="1">
      <c r="A505" s="37"/>
      <c r="B505" s="38"/>
      <c r="C505" s="37"/>
      <c r="D505" s="189" t="s">
        <v>126</v>
      </c>
      <c r="E505" s="37"/>
      <c r="F505" s="190" t="s">
        <v>818</v>
      </c>
      <c r="G505" s="37"/>
      <c r="H505" s="37"/>
      <c r="I505" s="186"/>
      <c r="J505" s="37"/>
      <c r="K505" s="37"/>
      <c r="L505" s="38"/>
      <c r="M505" s="187"/>
      <c r="N505" s="188"/>
      <c r="O505" s="76"/>
      <c r="P505" s="76"/>
      <c r="Q505" s="76"/>
      <c r="R505" s="76"/>
      <c r="S505" s="76"/>
      <c r="T505" s="77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8" t="s">
        <v>126</v>
      </c>
      <c r="AU505" s="18" t="s">
        <v>83</v>
      </c>
    </row>
    <row r="506" s="13" customFormat="1">
      <c r="A506" s="13"/>
      <c r="B506" s="191"/>
      <c r="C506" s="13"/>
      <c r="D506" s="184" t="s">
        <v>128</v>
      </c>
      <c r="E506" s="192" t="s">
        <v>1</v>
      </c>
      <c r="F506" s="193" t="s">
        <v>819</v>
      </c>
      <c r="G506" s="13"/>
      <c r="H506" s="194">
        <v>11.800000000000001</v>
      </c>
      <c r="I506" s="195"/>
      <c r="J506" s="13"/>
      <c r="K506" s="13"/>
      <c r="L506" s="191"/>
      <c r="M506" s="196"/>
      <c r="N506" s="197"/>
      <c r="O506" s="197"/>
      <c r="P506" s="197"/>
      <c r="Q506" s="197"/>
      <c r="R506" s="197"/>
      <c r="S506" s="197"/>
      <c r="T506" s="19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2" t="s">
        <v>128</v>
      </c>
      <c r="AU506" s="192" t="s">
        <v>83</v>
      </c>
      <c r="AV506" s="13" t="s">
        <v>83</v>
      </c>
      <c r="AW506" s="13" t="s">
        <v>30</v>
      </c>
      <c r="AX506" s="13" t="s">
        <v>81</v>
      </c>
      <c r="AY506" s="192" t="s">
        <v>114</v>
      </c>
    </row>
    <row r="507" s="2" customFormat="1" ht="24.15" customHeight="1">
      <c r="A507" s="37"/>
      <c r="B507" s="170"/>
      <c r="C507" s="171" t="s">
        <v>820</v>
      </c>
      <c r="D507" s="171" t="s">
        <v>117</v>
      </c>
      <c r="E507" s="172" t="s">
        <v>821</v>
      </c>
      <c r="F507" s="173" t="s">
        <v>822</v>
      </c>
      <c r="G507" s="174" t="s">
        <v>120</v>
      </c>
      <c r="H507" s="175">
        <v>2</v>
      </c>
      <c r="I507" s="176"/>
      <c r="J507" s="177">
        <f>ROUND(I507*H507,2)</f>
        <v>0</v>
      </c>
      <c r="K507" s="173" t="s">
        <v>121</v>
      </c>
      <c r="L507" s="38"/>
      <c r="M507" s="178" t="s">
        <v>1</v>
      </c>
      <c r="N507" s="179" t="s">
        <v>38</v>
      </c>
      <c r="O507" s="76"/>
      <c r="P507" s="180">
        <f>O507*H507</f>
        <v>0</v>
      </c>
      <c r="Q507" s="180">
        <v>0</v>
      </c>
      <c r="R507" s="180">
        <f>Q507*H507</f>
        <v>0</v>
      </c>
      <c r="S507" s="180">
        <v>0.082000000000000003</v>
      </c>
      <c r="T507" s="181">
        <f>S507*H507</f>
        <v>0.16400000000000001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82" t="s">
        <v>122</v>
      </c>
      <c r="AT507" s="182" t="s">
        <v>117</v>
      </c>
      <c r="AU507" s="182" t="s">
        <v>83</v>
      </c>
      <c r="AY507" s="18" t="s">
        <v>114</v>
      </c>
      <c r="BE507" s="183">
        <f>IF(N507="základní",J507,0)</f>
        <v>0</v>
      </c>
      <c r="BF507" s="183">
        <f>IF(N507="snížená",J507,0)</f>
        <v>0</v>
      </c>
      <c r="BG507" s="183">
        <f>IF(N507="zákl. přenesená",J507,0)</f>
        <v>0</v>
      </c>
      <c r="BH507" s="183">
        <f>IF(N507="sníž. přenesená",J507,0)</f>
        <v>0</v>
      </c>
      <c r="BI507" s="183">
        <f>IF(N507="nulová",J507,0)</f>
        <v>0</v>
      </c>
      <c r="BJ507" s="18" t="s">
        <v>81</v>
      </c>
      <c r="BK507" s="183">
        <f>ROUND(I507*H507,2)</f>
        <v>0</v>
      </c>
      <c r="BL507" s="18" t="s">
        <v>122</v>
      </c>
      <c r="BM507" s="182" t="s">
        <v>823</v>
      </c>
    </row>
    <row r="508" s="2" customFormat="1">
      <c r="A508" s="37"/>
      <c r="B508" s="38"/>
      <c r="C508" s="37"/>
      <c r="D508" s="184" t="s">
        <v>124</v>
      </c>
      <c r="E508" s="37"/>
      <c r="F508" s="185" t="s">
        <v>824</v>
      </c>
      <c r="G508" s="37"/>
      <c r="H508" s="37"/>
      <c r="I508" s="186"/>
      <c r="J508" s="37"/>
      <c r="K508" s="37"/>
      <c r="L508" s="38"/>
      <c r="M508" s="187"/>
      <c r="N508" s="188"/>
      <c r="O508" s="76"/>
      <c r="P508" s="76"/>
      <c r="Q508" s="76"/>
      <c r="R508" s="76"/>
      <c r="S508" s="76"/>
      <c r="T508" s="7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8" t="s">
        <v>124</v>
      </c>
      <c r="AU508" s="18" t="s">
        <v>83</v>
      </c>
    </row>
    <row r="509" s="2" customFormat="1">
      <c r="A509" s="37"/>
      <c r="B509" s="38"/>
      <c r="C509" s="37"/>
      <c r="D509" s="189" t="s">
        <v>126</v>
      </c>
      <c r="E509" s="37"/>
      <c r="F509" s="190" t="s">
        <v>825</v>
      </c>
      <c r="G509" s="37"/>
      <c r="H509" s="37"/>
      <c r="I509" s="186"/>
      <c r="J509" s="37"/>
      <c r="K509" s="37"/>
      <c r="L509" s="38"/>
      <c r="M509" s="187"/>
      <c r="N509" s="188"/>
      <c r="O509" s="76"/>
      <c r="P509" s="76"/>
      <c r="Q509" s="76"/>
      <c r="R509" s="76"/>
      <c r="S509" s="76"/>
      <c r="T509" s="77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18" t="s">
        <v>126</v>
      </c>
      <c r="AU509" s="18" t="s">
        <v>83</v>
      </c>
    </row>
    <row r="510" s="13" customFormat="1">
      <c r="A510" s="13"/>
      <c r="B510" s="191"/>
      <c r="C510" s="13"/>
      <c r="D510" s="184" t="s">
        <v>128</v>
      </c>
      <c r="E510" s="192" t="s">
        <v>1</v>
      </c>
      <c r="F510" s="193" t="s">
        <v>826</v>
      </c>
      <c r="G510" s="13"/>
      <c r="H510" s="194">
        <v>2</v>
      </c>
      <c r="I510" s="195"/>
      <c r="J510" s="13"/>
      <c r="K510" s="13"/>
      <c r="L510" s="191"/>
      <c r="M510" s="196"/>
      <c r="N510" s="197"/>
      <c r="O510" s="197"/>
      <c r="P510" s="197"/>
      <c r="Q510" s="197"/>
      <c r="R510" s="197"/>
      <c r="S510" s="197"/>
      <c r="T510" s="19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92" t="s">
        <v>128</v>
      </c>
      <c r="AU510" s="192" t="s">
        <v>83</v>
      </c>
      <c r="AV510" s="13" t="s">
        <v>83</v>
      </c>
      <c r="AW510" s="13" t="s">
        <v>30</v>
      </c>
      <c r="AX510" s="13" t="s">
        <v>81</v>
      </c>
      <c r="AY510" s="192" t="s">
        <v>114</v>
      </c>
    </row>
    <row r="511" s="2" customFormat="1" ht="24.15" customHeight="1">
      <c r="A511" s="37"/>
      <c r="B511" s="170"/>
      <c r="C511" s="171" t="s">
        <v>827</v>
      </c>
      <c r="D511" s="171" t="s">
        <v>117</v>
      </c>
      <c r="E511" s="172" t="s">
        <v>828</v>
      </c>
      <c r="F511" s="173" t="s">
        <v>829</v>
      </c>
      <c r="G511" s="174" t="s">
        <v>231</v>
      </c>
      <c r="H511" s="175">
        <v>7.9000000000000004</v>
      </c>
      <c r="I511" s="176"/>
      <c r="J511" s="177">
        <f>ROUND(I511*H511,2)</f>
        <v>0</v>
      </c>
      <c r="K511" s="173" t="s">
        <v>121</v>
      </c>
      <c r="L511" s="38"/>
      <c r="M511" s="178" t="s">
        <v>1</v>
      </c>
      <c r="N511" s="179" t="s">
        <v>38</v>
      </c>
      <c r="O511" s="76"/>
      <c r="P511" s="180">
        <f>O511*H511</f>
        <v>0</v>
      </c>
      <c r="Q511" s="180">
        <v>0</v>
      </c>
      <c r="R511" s="180">
        <f>Q511*H511</f>
        <v>0</v>
      </c>
      <c r="S511" s="180">
        <v>0.25</v>
      </c>
      <c r="T511" s="181">
        <f>S511*H511</f>
        <v>1.9750000000000001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82" t="s">
        <v>122</v>
      </c>
      <c r="AT511" s="182" t="s">
        <v>117</v>
      </c>
      <c r="AU511" s="182" t="s">
        <v>83</v>
      </c>
      <c r="AY511" s="18" t="s">
        <v>114</v>
      </c>
      <c r="BE511" s="183">
        <f>IF(N511="základní",J511,0)</f>
        <v>0</v>
      </c>
      <c r="BF511" s="183">
        <f>IF(N511="snížená",J511,0)</f>
        <v>0</v>
      </c>
      <c r="BG511" s="183">
        <f>IF(N511="zákl. přenesená",J511,0)</f>
        <v>0</v>
      </c>
      <c r="BH511" s="183">
        <f>IF(N511="sníž. přenesená",J511,0)</f>
        <v>0</v>
      </c>
      <c r="BI511" s="183">
        <f>IF(N511="nulová",J511,0)</f>
        <v>0</v>
      </c>
      <c r="BJ511" s="18" t="s">
        <v>81</v>
      </c>
      <c r="BK511" s="183">
        <f>ROUND(I511*H511,2)</f>
        <v>0</v>
      </c>
      <c r="BL511" s="18" t="s">
        <v>122</v>
      </c>
      <c r="BM511" s="182" t="s">
        <v>830</v>
      </c>
    </row>
    <row r="512" s="2" customFormat="1">
      <c r="A512" s="37"/>
      <c r="B512" s="38"/>
      <c r="C512" s="37"/>
      <c r="D512" s="184" t="s">
        <v>124</v>
      </c>
      <c r="E512" s="37"/>
      <c r="F512" s="185" t="s">
        <v>831</v>
      </c>
      <c r="G512" s="37"/>
      <c r="H512" s="37"/>
      <c r="I512" s="186"/>
      <c r="J512" s="37"/>
      <c r="K512" s="37"/>
      <c r="L512" s="38"/>
      <c r="M512" s="187"/>
      <c r="N512" s="188"/>
      <c r="O512" s="76"/>
      <c r="P512" s="76"/>
      <c r="Q512" s="76"/>
      <c r="R512" s="76"/>
      <c r="S512" s="76"/>
      <c r="T512" s="77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18" t="s">
        <v>124</v>
      </c>
      <c r="AU512" s="18" t="s">
        <v>83</v>
      </c>
    </row>
    <row r="513" s="2" customFormat="1">
      <c r="A513" s="37"/>
      <c r="B513" s="38"/>
      <c r="C513" s="37"/>
      <c r="D513" s="189" t="s">
        <v>126</v>
      </c>
      <c r="E513" s="37"/>
      <c r="F513" s="190" t="s">
        <v>832</v>
      </c>
      <c r="G513" s="37"/>
      <c r="H513" s="37"/>
      <c r="I513" s="186"/>
      <c r="J513" s="37"/>
      <c r="K513" s="37"/>
      <c r="L513" s="38"/>
      <c r="M513" s="187"/>
      <c r="N513" s="188"/>
      <c r="O513" s="76"/>
      <c r="P513" s="76"/>
      <c r="Q513" s="76"/>
      <c r="R513" s="76"/>
      <c r="S513" s="76"/>
      <c r="T513" s="77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8" t="s">
        <v>126</v>
      </c>
      <c r="AU513" s="18" t="s">
        <v>83</v>
      </c>
    </row>
    <row r="514" s="13" customFormat="1">
      <c r="A514" s="13"/>
      <c r="B514" s="191"/>
      <c r="C514" s="13"/>
      <c r="D514" s="184" t="s">
        <v>128</v>
      </c>
      <c r="E514" s="192" t="s">
        <v>1</v>
      </c>
      <c r="F514" s="193" t="s">
        <v>833</v>
      </c>
      <c r="G514" s="13"/>
      <c r="H514" s="194">
        <v>7.9000000000000004</v>
      </c>
      <c r="I514" s="195"/>
      <c r="J514" s="13"/>
      <c r="K514" s="13"/>
      <c r="L514" s="191"/>
      <c r="M514" s="196"/>
      <c r="N514" s="197"/>
      <c r="O514" s="197"/>
      <c r="P514" s="197"/>
      <c r="Q514" s="197"/>
      <c r="R514" s="197"/>
      <c r="S514" s="197"/>
      <c r="T514" s="19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2" t="s">
        <v>128</v>
      </c>
      <c r="AU514" s="192" t="s">
        <v>83</v>
      </c>
      <c r="AV514" s="13" t="s">
        <v>83</v>
      </c>
      <c r="AW514" s="13" t="s">
        <v>30</v>
      </c>
      <c r="AX514" s="13" t="s">
        <v>81</v>
      </c>
      <c r="AY514" s="192" t="s">
        <v>114</v>
      </c>
    </row>
    <row r="515" s="2" customFormat="1" ht="33" customHeight="1">
      <c r="A515" s="37"/>
      <c r="B515" s="170"/>
      <c r="C515" s="171" t="s">
        <v>834</v>
      </c>
      <c r="D515" s="171" t="s">
        <v>117</v>
      </c>
      <c r="E515" s="172" t="s">
        <v>835</v>
      </c>
      <c r="F515" s="173" t="s">
        <v>836</v>
      </c>
      <c r="G515" s="174" t="s">
        <v>120</v>
      </c>
      <c r="H515" s="175">
        <v>18</v>
      </c>
      <c r="I515" s="176"/>
      <c r="J515" s="177">
        <f>ROUND(I515*H515,2)</f>
        <v>0</v>
      </c>
      <c r="K515" s="173" t="s">
        <v>121</v>
      </c>
      <c r="L515" s="38"/>
      <c r="M515" s="178" t="s">
        <v>1</v>
      </c>
      <c r="N515" s="179" t="s">
        <v>38</v>
      </c>
      <c r="O515" s="76"/>
      <c r="P515" s="180">
        <f>O515*H515</f>
        <v>0</v>
      </c>
      <c r="Q515" s="180">
        <v>0.00011</v>
      </c>
      <c r="R515" s="180">
        <f>Q515*H515</f>
        <v>0.00198</v>
      </c>
      <c r="S515" s="180">
        <v>0</v>
      </c>
      <c r="T515" s="181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82" t="s">
        <v>122</v>
      </c>
      <c r="AT515" s="182" t="s">
        <v>117</v>
      </c>
      <c r="AU515" s="182" t="s">
        <v>83</v>
      </c>
      <c r="AY515" s="18" t="s">
        <v>114</v>
      </c>
      <c r="BE515" s="183">
        <f>IF(N515="základní",J515,0)</f>
        <v>0</v>
      </c>
      <c r="BF515" s="183">
        <f>IF(N515="snížená",J515,0)</f>
        <v>0</v>
      </c>
      <c r="BG515" s="183">
        <f>IF(N515="zákl. přenesená",J515,0)</f>
        <v>0</v>
      </c>
      <c r="BH515" s="183">
        <f>IF(N515="sníž. přenesená",J515,0)</f>
        <v>0</v>
      </c>
      <c r="BI515" s="183">
        <f>IF(N515="nulová",J515,0)</f>
        <v>0</v>
      </c>
      <c r="BJ515" s="18" t="s">
        <v>81</v>
      </c>
      <c r="BK515" s="183">
        <f>ROUND(I515*H515,2)</f>
        <v>0</v>
      </c>
      <c r="BL515" s="18" t="s">
        <v>122</v>
      </c>
      <c r="BM515" s="182" t="s">
        <v>837</v>
      </c>
    </row>
    <row r="516" s="2" customFormat="1">
      <c r="A516" s="37"/>
      <c r="B516" s="38"/>
      <c r="C516" s="37"/>
      <c r="D516" s="184" t="s">
        <v>124</v>
      </c>
      <c r="E516" s="37"/>
      <c r="F516" s="185" t="s">
        <v>838</v>
      </c>
      <c r="G516" s="37"/>
      <c r="H516" s="37"/>
      <c r="I516" s="186"/>
      <c r="J516" s="37"/>
      <c r="K516" s="37"/>
      <c r="L516" s="38"/>
      <c r="M516" s="187"/>
      <c r="N516" s="188"/>
      <c r="O516" s="76"/>
      <c r="P516" s="76"/>
      <c r="Q516" s="76"/>
      <c r="R516" s="76"/>
      <c r="S516" s="76"/>
      <c r="T516" s="7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8" t="s">
        <v>124</v>
      </c>
      <c r="AU516" s="18" t="s">
        <v>83</v>
      </c>
    </row>
    <row r="517" s="2" customFormat="1">
      <c r="A517" s="37"/>
      <c r="B517" s="38"/>
      <c r="C517" s="37"/>
      <c r="D517" s="189" t="s">
        <v>126</v>
      </c>
      <c r="E517" s="37"/>
      <c r="F517" s="190" t="s">
        <v>839</v>
      </c>
      <c r="G517" s="37"/>
      <c r="H517" s="37"/>
      <c r="I517" s="186"/>
      <c r="J517" s="37"/>
      <c r="K517" s="37"/>
      <c r="L517" s="38"/>
      <c r="M517" s="187"/>
      <c r="N517" s="188"/>
      <c r="O517" s="76"/>
      <c r="P517" s="76"/>
      <c r="Q517" s="76"/>
      <c r="R517" s="76"/>
      <c r="S517" s="76"/>
      <c r="T517" s="77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18" t="s">
        <v>126</v>
      </c>
      <c r="AU517" s="18" t="s">
        <v>83</v>
      </c>
    </row>
    <row r="518" s="13" customFormat="1">
      <c r="A518" s="13"/>
      <c r="B518" s="191"/>
      <c r="C518" s="13"/>
      <c r="D518" s="184" t="s">
        <v>128</v>
      </c>
      <c r="E518" s="192" t="s">
        <v>1</v>
      </c>
      <c r="F518" s="193" t="s">
        <v>840</v>
      </c>
      <c r="G518" s="13"/>
      <c r="H518" s="194">
        <v>18</v>
      </c>
      <c r="I518" s="195"/>
      <c r="J518" s="13"/>
      <c r="K518" s="13"/>
      <c r="L518" s="191"/>
      <c r="M518" s="196"/>
      <c r="N518" s="197"/>
      <c r="O518" s="197"/>
      <c r="P518" s="197"/>
      <c r="Q518" s="197"/>
      <c r="R518" s="197"/>
      <c r="S518" s="197"/>
      <c r="T518" s="19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92" t="s">
        <v>128</v>
      </c>
      <c r="AU518" s="192" t="s">
        <v>83</v>
      </c>
      <c r="AV518" s="13" t="s">
        <v>83</v>
      </c>
      <c r="AW518" s="13" t="s">
        <v>30</v>
      </c>
      <c r="AX518" s="13" t="s">
        <v>81</v>
      </c>
      <c r="AY518" s="192" t="s">
        <v>114</v>
      </c>
    </row>
    <row r="519" s="2" customFormat="1" ht="21.75" customHeight="1">
      <c r="A519" s="37"/>
      <c r="B519" s="170"/>
      <c r="C519" s="171" t="s">
        <v>841</v>
      </c>
      <c r="D519" s="171" t="s">
        <v>117</v>
      </c>
      <c r="E519" s="172" t="s">
        <v>842</v>
      </c>
      <c r="F519" s="173" t="s">
        <v>843</v>
      </c>
      <c r="G519" s="174" t="s">
        <v>206</v>
      </c>
      <c r="H519" s="175">
        <v>11.130000000000001</v>
      </c>
      <c r="I519" s="176"/>
      <c r="J519" s="177">
        <f>ROUND(I519*H519,2)</f>
        <v>0</v>
      </c>
      <c r="K519" s="173" t="s">
        <v>121</v>
      </c>
      <c r="L519" s="38"/>
      <c r="M519" s="178" t="s">
        <v>1</v>
      </c>
      <c r="N519" s="179" t="s">
        <v>38</v>
      </c>
      <c r="O519" s="76"/>
      <c r="P519" s="180">
        <f>O519*H519</f>
        <v>0</v>
      </c>
      <c r="Q519" s="180">
        <v>0</v>
      </c>
      <c r="R519" s="180">
        <f>Q519*H519</f>
        <v>0</v>
      </c>
      <c r="S519" s="180">
        <v>0</v>
      </c>
      <c r="T519" s="181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82" t="s">
        <v>122</v>
      </c>
      <c r="AT519" s="182" t="s">
        <v>117</v>
      </c>
      <c r="AU519" s="182" t="s">
        <v>83</v>
      </c>
      <c r="AY519" s="18" t="s">
        <v>114</v>
      </c>
      <c r="BE519" s="183">
        <f>IF(N519="základní",J519,0)</f>
        <v>0</v>
      </c>
      <c r="BF519" s="183">
        <f>IF(N519="snížená",J519,0)</f>
        <v>0</v>
      </c>
      <c r="BG519" s="183">
        <f>IF(N519="zákl. přenesená",J519,0)</f>
        <v>0</v>
      </c>
      <c r="BH519" s="183">
        <f>IF(N519="sníž. přenesená",J519,0)</f>
        <v>0</v>
      </c>
      <c r="BI519" s="183">
        <f>IF(N519="nulová",J519,0)</f>
        <v>0</v>
      </c>
      <c r="BJ519" s="18" t="s">
        <v>81</v>
      </c>
      <c r="BK519" s="183">
        <f>ROUND(I519*H519,2)</f>
        <v>0</v>
      </c>
      <c r="BL519" s="18" t="s">
        <v>122</v>
      </c>
      <c r="BM519" s="182" t="s">
        <v>844</v>
      </c>
    </row>
    <row r="520" s="2" customFormat="1">
      <c r="A520" s="37"/>
      <c r="B520" s="38"/>
      <c r="C520" s="37"/>
      <c r="D520" s="184" t="s">
        <v>124</v>
      </c>
      <c r="E520" s="37"/>
      <c r="F520" s="185" t="s">
        <v>843</v>
      </c>
      <c r="G520" s="37"/>
      <c r="H520" s="37"/>
      <c r="I520" s="186"/>
      <c r="J520" s="37"/>
      <c r="K520" s="37"/>
      <c r="L520" s="38"/>
      <c r="M520" s="187"/>
      <c r="N520" s="188"/>
      <c r="O520" s="76"/>
      <c r="P520" s="76"/>
      <c r="Q520" s="76"/>
      <c r="R520" s="76"/>
      <c r="S520" s="76"/>
      <c r="T520" s="7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8" t="s">
        <v>124</v>
      </c>
      <c r="AU520" s="18" t="s">
        <v>83</v>
      </c>
    </row>
    <row r="521" s="2" customFormat="1">
      <c r="A521" s="37"/>
      <c r="B521" s="38"/>
      <c r="C521" s="37"/>
      <c r="D521" s="189" t="s">
        <v>126</v>
      </c>
      <c r="E521" s="37"/>
      <c r="F521" s="190" t="s">
        <v>845</v>
      </c>
      <c r="G521" s="37"/>
      <c r="H521" s="37"/>
      <c r="I521" s="186"/>
      <c r="J521" s="37"/>
      <c r="K521" s="37"/>
      <c r="L521" s="38"/>
      <c r="M521" s="187"/>
      <c r="N521" s="188"/>
      <c r="O521" s="76"/>
      <c r="P521" s="76"/>
      <c r="Q521" s="76"/>
      <c r="R521" s="76"/>
      <c r="S521" s="76"/>
      <c r="T521" s="77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18" t="s">
        <v>126</v>
      </c>
      <c r="AU521" s="18" t="s">
        <v>83</v>
      </c>
    </row>
    <row r="522" s="13" customFormat="1">
      <c r="A522" s="13"/>
      <c r="B522" s="191"/>
      <c r="C522" s="13"/>
      <c r="D522" s="184" t="s">
        <v>128</v>
      </c>
      <c r="E522" s="192" t="s">
        <v>1</v>
      </c>
      <c r="F522" s="193" t="s">
        <v>846</v>
      </c>
      <c r="G522" s="13"/>
      <c r="H522" s="194">
        <v>11.130000000000001</v>
      </c>
      <c r="I522" s="195"/>
      <c r="J522" s="13"/>
      <c r="K522" s="13"/>
      <c r="L522" s="191"/>
      <c r="M522" s="196"/>
      <c r="N522" s="197"/>
      <c r="O522" s="197"/>
      <c r="P522" s="197"/>
      <c r="Q522" s="197"/>
      <c r="R522" s="197"/>
      <c r="S522" s="197"/>
      <c r="T522" s="19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92" t="s">
        <v>128</v>
      </c>
      <c r="AU522" s="192" t="s">
        <v>83</v>
      </c>
      <c r="AV522" s="13" t="s">
        <v>83</v>
      </c>
      <c r="AW522" s="13" t="s">
        <v>30</v>
      </c>
      <c r="AX522" s="13" t="s">
        <v>81</v>
      </c>
      <c r="AY522" s="192" t="s">
        <v>114</v>
      </c>
    </row>
    <row r="523" s="2" customFormat="1" ht="24.15" customHeight="1">
      <c r="A523" s="37"/>
      <c r="B523" s="170"/>
      <c r="C523" s="171" t="s">
        <v>847</v>
      </c>
      <c r="D523" s="171" t="s">
        <v>117</v>
      </c>
      <c r="E523" s="172" t="s">
        <v>848</v>
      </c>
      <c r="F523" s="173" t="s">
        <v>849</v>
      </c>
      <c r="G523" s="174" t="s">
        <v>251</v>
      </c>
      <c r="H523" s="175">
        <v>0.16700000000000001</v>
      </c>
      <c r="I523" s="176"/>
      <c r="J523" s="177">
        <f>ROUND(I523*H523,2)</f>
        <v>0</v>
      </c>
      <c r="K523" s="173" t="s">
        <v>121</v>
      </c>
      <c r="L523" s="38"/>
      <c r="M523" s="178" t="s">
        <v>1</v>
      </c>
      <c r="N523" s="179" t="s">
        <v>38</v>
      </c>
      <c r="O523" s="76"/>
      <c r="P523" s="180">
        <f>O523*H523</f>
        <v>0</v>
      </c>
      <c r="Q523" s="180">
        <v>0.50375000000000003</v>
      </c>
      <c r="R523" s="180">
        <f>Q523*H523</f>
        <v>0.084126250000000014</v>
      </c>
      <c r="S523" s="180">
        <v>2.5</v>
      </c>
      <c r="T523" s="181">
        <f>S523*H523</f>
        <v>0.41750000000000004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82" t="s">
        <v>122</v>
      </c>
      <c r="AT523" s="182" t="s">
        <v>117</v>
      </c>
      <c r="AU523" s="182" t="s">
        <v>83</v>
      </c>
      <c r="AY523" s="18" t="s">
        <v>114</v>
      </c>
      <c r="BE523" s="183">
        <f>IF(N523="základní",J523,0)</f>
        <v>0</v>
      </c>
      <c r="BF523" s="183">
        <f>IF(N523="snížená",J523,0)</f>
        <v>0</v>
      </c>
      <c r="BG523" s="183">
        <f>IF(N523="zákl. přenesená",J523,0)</f>
        <v>0</v>
      </c>
      <c r="BH523" s="183">
        <f>IF(N523="sníž. přenesená",J523,0)</f>
        <v>0</v>
      </c>
      <c r="BI523" s="183">
        <f>IF(N523="nulová",J523,0)</f>
        <v>0</v>
      </c>
      <c r="BJ523" s="18" t="s">
        <v>81</v>
      </c>
      <c r="BK523" s="183">
        <f>ROUND(I523*H523,2)</f>
        <v>0</v>
      </c>
      <c r="BL523" s="18" t="s">
        <v>122</v>
      </c>
      <c r="BM523" s="182" t="s">
        <v>850</v>
      </c>
    </row>
    <row r="524" s="2" customFormat="1">
      <c r="A524" s="37"/>
      <c r="B524" s="38"/>
      <c r="C524" s="37"/>
      <c r="D524" s="184" t="s">
        <v>124</v>
      </c>
      <c r="E524" s="37"/>
      <c r="F524" s="185" t="s">
        <v>851</v>
      </c>
      <c r="G524" s="37"/>
      <c r="H524" s="37"/>
      <c r="I524" s="186"/>
      <c r="J524" s="37"/>
      <c r="K524" s="37"/>
      <c r="L524" s="38"/>
      <c r="M524" s="187"/>
      <c r="N524" s="188"/>
      <c r="O524" s="76"/>
      <c r="P524" s="76"/>
      <c r="Q524" s="76"/>
      <c r="R524" s="76"/>
      <c r="S524" s="76"/>
      <c r="T524" s="77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8" t="s">
        <v>124</v>
      </c>
      <c r="AU524" s="18" t="s">
        <v>83</v>
      </c>
    </row>
    <row r="525" s="2" customFormat="1">
      <c r="A525" s="37"/>
      <c r="B525" s="38"/>
      <c r="C525" s="37"/>
      <c r="D525" s="189" t="s">
        <v>126</v>
      </c>
      <c r="E525" s="37"/>
      <c r="F525" s="190" t="s">
        <v>852</v>
      </c>
      <c r="G525" s="37"/>
      <c r="H525" s="37"/>
      <c r="I525" s="186"/>
      <c r="J525" s="37"/>
      <c r="K525" s="37"/>
      <c r="L525" s="38"/>
      <c r="M525" s="187"/>
      <c r="N525" s="188"/>
      <c r="O525" s="76"/>
      <c r="P525" s="76"/>
      <c r="Q525" s="76"/>
      <c r="R525" s="76"/>
      <c r="S525" s="76"/>
      <c r="T525" s="77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18" t="s">
        <v>126</v>
      </c>
      <c r="AU525" s="18" t="s">
        <v>83</v>
      </c>
    </row>
    <row r="526" s="13" customFormat="1">
      <c r="A526" s="13"/>
      <c r="B526" s="191"/>
      <c r="C526" s="13"/>
      <c r="D526" s="184" t="s">
        <v>128</v>
      </c>
      <c r="E526" s="192" t="s">
        <v>1</v>
      </c>
      <c r="F526" s="193" t="s">
        <v>853</v>
      </c>
      <c r="G526" s="13"/>
      <c r="H526" s="194">
        <v>0.16700000000000001</v>
      </c>
      <c r="I526" s="195"/>
      <c r="J526" s="13"/>
      <c r="K526" s="13"/>
      <c r="L526" s="191"/>
      <c r="M526" s="196"/>
      <c r="N526" s="197"/>
      <c r="O526" s="197"/>
      <c r="P526" s="197"/>
      <c r="Q526" s="197"/>
      <c r="R526" s="197"/>
      <c r="S526" s="197"/>
      <c r="T526" s="19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92" t="s">
        <v>128</v>
      </c>
      <c r="AU526" s="192" t="s">
        <v>83</v>
      </c>
      <c r="AV526" s="13" t="s">
        <v>83</v>
      </c>
      <c r="AW526" s="13" t="s">
        <v>30</v>
      </c>
      <c r="AX526" s="13" t="s">
        <v>81</v>
      </c>
      <c r="AY526" s="192" t="s">
        <v>114</v>
      </c>
    </row>
    <row r="527" s="2" customFormat="1" ht="24.15" customHeight="1">
      <c r="A527" s="37"/>
      <c r="B527" s="170"/>
      <c r="C527" s="171" t="s">
        <v>854</v>
      </c>
      <c r="D527" s="171" t="s">
        <v>117</v>
      </c>
      <c r="E527" s="172" t="s">
        <v>855</v>
      </c>
      <c r="F527" s="173" t="s">
        <v>856</v>
      </c>
      <c r="G527" s="174" t="s">
        <v>206</v>
      </c>
      <c r="H527" s="175">
        <v>1.665</v>
      </c>
      <c r="I527" s="176"/>
      <c r="J527" s="177">
        <f>ROUND(I527*H527,2)</f>
        <v>0</v>
      </c>
      <c r="K527" s="173" t="s">
        <v>121</v>
      </c>
      <c r="L527" s="38"/>
      <c r="M527" s="178" t="s">
        <v>1</v>
      </c>
      <c r="N527" s="179" t="s">
        <v>38</v>
      </c>
      <c r="O527" s="76"/>
      <c r="P527" s="180">
        <f>O527*H527</f>
        <v>0</v>
      </c>
      <c r="Q527" s="180">
        <v>0.039079999999999997</v>
      </c>
      <c r="R527" s="180">
        <f>Q527*H527</f>
        <v>0.065068199999999993</v>
      </c>
      <c r="S527" s="180">
        <v>0</v>
      </c>
      <c r="T527" s="181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82" t="s">
        <v>122</v>
      </c>
      <c r="AT527" s="182" t="s">
        <v>117</v>
      </c>
      <c r="AU527" s="182" t="s">
        <v>83</v>
      </c>
      <c r="AY527" s="18" t="s">
        <v>114</v>
      </c>
      <c r="BE527" s="183">
        <f>IF(N527="základní",J527,0)</f>
        <v>0</v>
      </c>
      <c r="BF527" s="183">
        <f>IF(N527="snížená",J527,0)</f>
        <v>0</v>
      </c>
      <c r="BG527" s="183">
        <f>IF(N527="zákl. přenesená",J527,0)</f>
        <v>0</v>
      </c>
      <c r="BH527" s="183">
        <f>IF(N527="sníž. přenesená",J527,0)</f>
        <v>0</v>
      </c>
      <c r="BI527" s="183">
        <f>IF(N527="nulová",J527,0)</f>
        <v>0</v>
      </c>
      <c r="BJ527" s="18" t="s">
        <v>81</v>
      </c>
      <c r="BK527" s="183">
        <f>ROUND(I527*H527,2)</f>
        <v>0</v>
      </c>
      <c r="BL527" s="18" t="s">
        <v>122</v>
      </c>
      <c r="BM527" s="182" t="s">
        <v>857</v>
      </c>
    </row>
    <row r="528" s="2" customFormat="1">
      <c r="A528" s="37"/>
      <c r="B528" s="38"/>
      <c r="C528" s="37"/>
      <c r="D528" s="184" t="s">
        <v>124</v>
      </c>
      <c r="E528" s="37"/>
      <c r="F528" s="185" t="s">
        <v>858</v>
      </c>
      <c r="G528" s="37"/>
      <c r="H528" s="37"/>
      <c r="I528" s="186"/>
      <c r="J528" s="37"/>
      <c r="K528" s="37"/>
      <c r="L528" s="38"/>
      <c r="M528" s="187"/>
      <c r="N528" s="188"/>
      <c r="O528" s="76"/>
      <c r="P528" s="76"/>
      <c r="Q528" s="76"/>
      <c r="R528" s="76"/>
      <c r="S528" s="76"/>
      <c r="T528" s="77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8" t="s">
        <v>124</v>
      </c>
      <c r="AU528" s="18" t="s">
        <v>83</v>
      </c>
    </row>
    <row r="529" s="2" customFormat="1">
      <c r="A529" s="37"/>
      <c r="B529" s="38"/>
      <c r="C529" s="37"/>
      <c r="D529" s="189" t="s">
        <v>126</v>
      </c>
      <c r="E529" s="37"/>
      <c r="F529" s="190" t="s">
        <v>859</v>
      </c>
      <c r="G529" s="37"/>
      <c r="H529" s="37"/>
      <c r="I529" s="186"/>
      <c r="J529" s="37"/>
      <c r="K529" s="37"/>
      <c r="L529" s="38"/>
      <c r="M529" s="187"/>
      <c r="N529" s="188"/>
      <c r="O529" s="76"/>
      <c r="P529" s="76"/>
      <c r="Q529" s="76"/>
      <c r="R529" s="76"/>
      <c r="S529" s="76"/>
      <c r="T529" s="77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8" t="s">
        <v>126</v>
      </c>
      <c r="AU529" s="18" t="s">
        <v>83</v>
      </c>
    </row>
    <row r="530" s="13" customFormat="1">
      <c r="A530" s="13"/>
      <c r="B530" s="191"/>
      <c r="C530" s="13"/>
      <c r="D530" s="184" t="s">
        <v>128</v>
      </c>
      <c r="E530" s="192" t="s">
        <v>1</v>
      </c>
      <c r="F530" s="193" t="s">
        <v>860</v>
      </c>
      <c r="G530" s="13"/>
      <c r="H530" s="194">
        <v>1.665</v>
      </c>
      <c r="I530" s="195"/>
      <c r="J530" s="13"/>
      <c r="K530" s="13"/>
      <c r="L530" s="191"/>
      <c r="M530" s="196"/>
      <c r="N530" s="197"/>
      <c r="O530" s="197"/>
      <c r="P530" s="197"/>
      <c r="Q530" s="197"/>
      <c r="R530" s="197"/>
      <c r="S530" s="197"/>
      <c r="T530" s="19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92" t="s">
        <v>128</v>
      </c>
      <c r="AU530" s="192" t="s">
        <v>83</v>
      </c>
      <c r="AV530" s="13" t="s">
        <v>83</v>
      </c>
      <c r="AW530" s="13" t="s">
        <v>30</v>
      </c>
      <c r="AX530" s="13" t="s">
        <v>81</v>
      </c>
      <c r="AY530" s="192" t="s">
        <v>114</v>
      </c>
    </row>
    <row r="531" s="12" customFormat="1" ht="22.8" customHeight="1">
      <c r="A531" s="12"/>
      <c r="B531" s="157"/>
      <c r="C531" s="12"/>
      <c r="D531" s="158" t="s">
        <v>72</v>
      </c>
      <c r="E531" s="168" t="s">
        <v>861</v>
      </c>
      <c r="F531" s="168" t="s">
        <v>862</v>
      </c>
      <c r="G531" s="12"/>
      <c r="H531" s="12"/>
      <c r="I531" s="160"/>
      <c r="J531" s="169">
        <f>BK531</f>
        <v>0</v>
      </c>
      <c r="K531" s="12"/>
      <c r="L531" s="157"/>
      <c r="M531" s="162"/>
      <c r="N531" s="163"/>
      <c r="O531" s="163"/>
      <c r="P531" s="164">
        <f>SUM(P532:P598)</f>
        <v>0</v>
      </c>
      <c r="Q531" s="163"/>
      <c r="R531" s="164">
        <f>SUM(R532:R598)</f>
        <v>0</v>
      </c>
      <c r="S531" s="163"/>
      <c r="T531" s="165">
        <f>SUM(T532:T598)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158" t="s">
        <v>81</v>
      </c>
      <c r="AT531" s="166" t="s">
        <v>72</v>
      </c>
      <c r="AU531" s="166" t="s">
        <v>81</v>
      </c>
      <c r="AY531" s="158" t="s">
        <v>114</v>
      </c>
      <c r="BK531" s="167">
        <f>SUM(BK532:BK598)</f>
        <v>0</v>
      </c>
    </row>
    <row r="532" s="2" customFormat="1" ht="33" customHeight="1">
      <c r="A532" s="37"/>
      <c r="B532" s="170"/>
      <c r="C532" s="171" t="s">
        <v>863</v>
      </c>
      <c r="D532" s="171" t="s">
        <v>117</v>
      </c>
      <c r="E532" s="172" t="s">
        <v>864</v>
      </c>
      <c r="F532" s="173" t="s">
        <v>865</v>
      </c>
      <c r="G532" s="174" t="s">
        <v>266</v>
      </c>
      <c r="H532" s="175">
        <v>0.20100000000000001</v>
      </c>
      <c r="I532" s="176"/>
      <c r="J532" s="177">
        <f>ROUND(I532*H532,2)</f>
        <v>0</v>
      </c>
      <c r="K532" s="173" t="s">
        <v>121</v>
      </c>
      <c r="L532" s="38"/>
      <c r="M532" s="178" t="s">
        <v>1</v>
      </c>
      <c r="N532" s="179" t="s">
        <v>38</v>
      </c>
      <c r="O532" s="76"/>
      <c r="P532" s="180">
        <f>O532*H532</f>
        <v>0</v>
      </c>
      <c r="Q532" s="180">
        <v>0</v>
      </c>
      <c r="R532" s="180">
        <f>Q532*H532</f>
        <v>0</v>
      </c>
      <c r="S532" s="180">
        <v>0</v>
      </c>
      <c r="T532" s="181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82" t="s">
        <v>122</v>
      </c>
      <c r="AT532" s="182" t="s">
        <v>117</v>
      </c>
      <c r="AU532" s="182" t="s">
        <v>83</v>
      </c>
      <c r="AY532" s="18" t="s">
        <v>114</v>
      </c>
      <c r="BE532" s="183">
        <f>IF(N532="základní",J532,0)</f>
        <v>0</v>
      </c>
      <c r="BF532" s="183">
        <f>IF(N532="snížená",J532,0)</f>
        <v>0</v>
      </c>
      <c r="BG532" s="183">
        <f>IF(N532="zákl. přenesená",J532,0)</f>
        <v>0</v>
      </c>
      <c r="BH532" s="183">
        <f>IF(N532="sníž. přenesená",J532,0)</f>
        <v>0</v>
      </c>
      <c r="BI532" s="183">
        <f>IF(N532="nulová",J532,0)</f>
        <v>0</v>
      </c>
      <c r="BJ532" s="18" t="s">
        <v>81</v>
      </c>
      <c r="BK532" s="183">
        <f>ROUND(I532*H532,2)</f>
        <v>0</v>
      </c>
      <c r="BL532" s="18" t="s">
        <v>122</v>
      </c>
      <c r="BM532" s="182" t="s">
        <v>866</v>
      </c>
    </row>
    <row r="533" s="2" customFormat="1">
      <c r="A533" s="37"/>
      <c r="B533" s="38"/>
      <c r="C533" s="37"/>
      <c r="D533" s="184" t="s">
        <v>124</v>
      </c>
      <c r="E533" s="37"/>
      <c r="F533" s="185" t="s">
        <v>867</v>
      </c>
      <c r="G533" s="37"/>
      <c r="H533" s="37"/>
      <c r="I533" s="186"/>
      <c r="J533" s="37"/>
      <c r="K533" s="37"/>
      <c r="L533" s="38"/>
      <c r="M533" s="187"/>
      <c r="N533" s="188"/>
      <c r="O533" s="76"/>
      <c r="P533" s="76"/>
      <c r="Q533" s="76"/>
      <c r="R533" s="76"/>
      <c r="S533" s="76"/>
      <c r="T533" s="77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18" t="s">
        <v>124</v>
      </c>
      <c r="AU533" s="18" t="s">
        <v>83</v>
      </c>
    </row>
    <row r="534" s="2" customFormat="1">
      <c r="A534" s="37"/>
      <c r="B534" s="38"/>
      <c r="C534" s="37"/>
      <c r="D534" s="189" t="s">
        <v>126</v>
      </c>
      <c r="E534" s="37"/>
      <c r="F534" s="190" t="s">
        <v>868</v>
      </c>
      <c r="G534" s="37"/>
      <c r="H534" s="37"/>
      <c r="I534" s="186"/>
      <c r="J534" s="37"/>
      <c r="K534" s="37"/>
      <c r="L534" s="38"/>
      <c r="M534" s="187"/>
      <c r="N534" s="188"/>
      <c r="O534" s="76"/>
      <c r="P534" s="76"/>
      <c r="Q534" s="76"/>
      <c r="R534" s="76"/>
      <c r="S534" s="76"/>
      <c r="T534" s="77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18" t="s">
        <v>126</v>
      </c>
      <c r="AU534" s="18" t="s">
        <v>83</v>
      </c>
    </row>
    <row r="535" s="13" customFormat="1">
      <c r="A535" s="13"/>
      <c r="B535" s="191"/>
      <c r="C535" s="13"/>
      <c r="D535" s="184" t="s">
        <v>128</v>
      </c>
      <c r="E535" s="192" t="s">
        <v>1</v>
      </c>
      <c r="F535" s="193" t="s">
        <v>869</v>
      </c>
      <c r="G535" s="13"/>
      <c r="H535" s="194">
        <v>0.20100000000000001</v>
      </c>
      <c r="I535" s="195"/>
      <c r="J535" s="13"/>
      <c r="K535" s="13"/>
      <c r="L535" s="191"/>
      <c r="M535" s="196"/>
      <c r="N535" s="197"/>
      <c r="O535" s="197"/>
      <c r="P535" s="197"/>
      <c r="Q535" s="197"/>
      <c r="R535" s="197"/>
      <c r="S535" s="197"/>
      <c r="T535" s="19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2" t="s">
        <v>128</v>
      </c>
      <c r="AU535" s="192" t="s">
        <v>83</v>
      </c>
      <c r="AV535" s="13" t="s">
        <v>83</v>
      </c>
      <c r="AW535" s="13" t="s">
        <v>30</v>
      </c>
      <c r="AX535" s="13" t="s">
        <v>81</v>
      </c>
      <c r="AY535" s="192" t="s">
        <v>114</v>
      </c>
    </row>
    <row r="536" s="2" customFormat="1" ht="24.15" customHeight="1">
      <c r="A536" s="37"/>
      <c r="B536" s="170"/>
      <c r="C536" s="171" t="s">
        <v>870</v>
      </c>
      <c r="D536" s="171" t="s">
        <v>117</v>
      </c>
      <c r="E536" s="172" t="s">
        <v>871</v>
      </c>
      <c r="F536" s="173" t="s">
        <v>872</v>
      </c>
      <c r="G536" s="174" t="s">
        <v>266</v>
      </c>
      <c r="H536" s="175">
        <v>277.291</v>
      </c>
      <c r="I536" s="176"/>
      <c r="J536" s="177">
        <f>ROUND(I536*H536,2)</f>
        <v>0</v>
      </c>
      <c r="K536" s="173" t="s">
        <v>121</v>
      </c>
      <c r="L536" s="38"/>
      <c r="M536" s="178" t="s">
        <v>1</v>
      </c>
      <c r="N536" s="179" t="s">
        <v>38</v>
      </c>
      <c r="O536" s="76"/>
      <c r="P536" s="180">
        <f>O536*H536</f>
        <v>0</v>
      </c>
      <c r="Q536" s="180">
        <v>0</v>
      </c>
      <c r="R536" s="180">
        <f>Q536*H536</f>
        <v>0</v>
      </c>
      <c r="S536" s="180">
        <v>0</v>
      </c>
      <c r="T536" s="181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82" t="s">
        <v>122</v>
      </c>
      <c r="AT536" s="182" t="s">
        <v>117</v>
      </c>
      <c r="AU536" s="182" t="s">
        <v>83</v>
      </c>
      <c r="AY536" s="18" t="s">
        <v>114</v>
      </c>
      <c r="BE536" s="183">
        <f>IF(N536="základní",J536,0)</f>
        <v>0</v>
      </c>
      <c r="BF536" s="183">
        <f>IF(N536="snížená",J536,0)</f>
        <v>0</v>
      </c>
      <c r="BG536" s="183">
        <f>IF(N536="zákl. přenesená",J536,0)</f>
        <v>0</v>
      </c>
      <c r="BH536" s="183">
        <f>IF(N536="sníž. přenesená",J536,0)</f>
        <v>0</v>
      </c>
      <c r="BI536" s="183">
        <f>IF(N536="nulová",J536,0)</f>
        <v>0</v>
      </c>
      <c r="BJ536" s="18" t="s">
        <v>81</v>
      </c>
      <c r="BK536" s="183">
        <f>ROUND(I536*H536,2)</f>
        <v>0</v>
      </c>
      <c r="BL536" s="18" t="s">
        <v>122</v>
      </c>
      <c r="BM536" s="182" t="s">
        <v>873</v>
      </c>
    </row>
    <row r="537" s="2" customFormat="1">
      <c r="A537" s="37"/>
      <c r="B537" s="38"/>
      <c r="C537" s="37"/>
      <c r="D537" s="184" t="s">
        <v>124</v>
      </c>
      <c r="E537" s="37"/>
      <c r="F537" s="185" t="s">
        <v>874</v>
      </c>
      <c r="G537" s="37"/>
      <c r="H537" s="37"/>
      <c r="I537" s="186"/>
      <c r="J537" s="37"/>
      <c r="K537" s="37"/>
      <c r="L537" s="38"/>
      <c r="M537" s="187"/>
      <c r="N537" s="188"/>
      <c r="O537" s="76"/>
      <c r="P537" s="76"/>
      <c r="Q537" s="76"/>
      <c r="R537" s="76"/>
      <c r="S537" s="76"/>
      <c r="T537" s="77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T537" s="18" t="s">
        <v>124</v>
      </c>
      <c r="AU537" s="18" t="s">
        <v>83</v>
      </c>
    </row>
    <row r="538" s="2" customFormat="1">
      <c r="A538" s="37"/>
      <c r="B538" s="38"/>
      <c r="C538" s="37"/>
      <c r="D538" s="189" t="s">
        <v>126</v>
      </c>
      <c r="E538" s="37"/>
      <c r="F538" s="190" t="s">
        <v>875</v>
      </c>
      <c r="G538" s="37"/>
      <c r="H538" s="37"/>
      <c r="I538" s="186"/>
      <c r="J538" s="37"/>
      <c r="K538" s="37"/>
      <c r="L538" s="38"/>
      <c r="M538" s="187"/>
      <c r="N538" s="188"/>
      <c r="O538" s="76"/>
      <c r="P538" s="76"/>
      <c r="Q538" s="76"/>
      <c r="R538" s="76"/>
      <c r="S538" s="76"/>
      <c r="T538" s="77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8" t="s">
        <v>126</v>
      </c>
      <c r="AU538" s="18" t="s">
        <v>83</v>
      </c>
    </row>
    <row r="539" s="15" customFormat="1">
      <c r="A539" s="15"/>
      <c r="B539" s="220"/>
      <c r="C539" s="15"/>
      <c r="D539" s="184" t="s">
        <v>128</v>
      </c>
      <c r="E539" s="221" t="s">
        <v>1</v>
      </c>
      <c r="F539" s="222" t="s">
        <v>876</v>
      </c>
      <c r="G539" s="15"/>
      <c r="H539" s="221" t="s">
        <v>1</v>
      </c>
      <c r="I539" s="223"/>
      <c r="J539" s="15"/>
      <c r="K539" s="15"/>
      <c r="L539" s="220"/>
      <c r="M539" s="224"/>
      <c r="N539" s="225"/>
      <c r="O539" s="225"/>
      <c r="P539" s="225"/>
      <c r="Q539" s="225"/>
      <c r="R539" s="225"/>
      <c r="S539" s="225"/>
      <c r="T539" s="226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21" t="s">
        <v>128</v>
      </c>
      <c r="AU539" s="221" t="s">
        <v>83</v>
      </c>
      <c r="AV539" s="15" t="s">
        <v>81</v>
      </c>
      <c r="AW539" s="15" t="s">
        <v>30</v>
      </c>
      <c r="AX539" s="15" t="s">
        <v>73</v>
      </c>
      <c r="AY539" s="221" t="s">
        <v>114</v>
      </c>
    </row>
    <row r="540" s="13" customFormat="1">
      <c r="A540" s="13"/>
      <c r="B540" s="191"/>
      <c r="C540" s="13"/>
      <c r="D540" s="184" t="s">
        <v>128</v>
      </c>
      <c r="E540" s="192" t="s">
        <v>1</v>
      </c>
      <c r="F540" s="193" t="s">
        <v>877</v>
      </c>
      <c r="G540" s="13"/>
      <c r="H540" s="194">
        <v>97.536000000000001</v>
      </c>
      <c r="I540" s="195"/>
      <c r="J540" s="13"/>
      <c r="K540" s="13"/>
      <c r="L540" s="191"/>
      <c r="M540" s="196"/>
      <c r="N540" s="197"/>
      <c r="O540" s="197"/>
      <c r="P540" s="197"/>
      <c r="Q540" s="197"/>
      <c r="R540" s="197"/>
      <c r="S540" s="197"/>
      <c r="T540" s="19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92" t="s">
        <v>128</v>
      </c>
      <c r="AU540" s="192" t="s">
        <v>83</v>
      </c>
      <c r="AV540" s="13" t="s">
        <v>83</v>
      </c>
      <c r="AW540" s="13" t="s">
        <v>30</v>
      </c>
      <c r="AX540" s="13" t="s">
        <v>73</v>
      </c>
      <c r="AY540" s="192" t="s">
        <v>114</v>
      </c>
    </row>
    <row r="541" s="13" customFormat="1">
      <c r="A541" s="13"/>
      <c r="B541" s="191"/>
      <c r="C541" s="13"/>
      <c r="D541" s="184" t="s">
        <v>128</v>
      </c>
      <c r="E541" s="192" t="s">
        <v>1</v>
      </c>
      <c r="F541" s="193" t="s">
        <v>878</v>
      </c>
      <c r="G541" s="13"/>
      <c r="H541" s="194">
        <v>2.0329999999999999</v>
      </c>
      <c r="I541" s="195"/>
      <c r="J541" s="13"/>
      <c r="K541" s="13"/>
      <c r="L541" s="191"/>
      <c r="M541" s="196"/>
      <c r="N541" s="197"/>
      <c r="O541" s="197"/>
      <c r="P541" s="197"/>
      <c r="Q541" s="197"/>
      <c r="R541" s="197"/>
      <c r="S541" s="197"/>
      <c r="T541" s="19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2" t="s">
        <v>128</v>
      </c>
      <c r="AU541" s="192" t="s">
        <v>83</v>
      </c>
      <c r="AV541" s="13" t="s">
        <v>83</v>
      </c>
      <c r="AW541" s="13" t="s">
        <v>30</v>
      </c>
      <c r="AX541" s="13" t="s">
        <v>73</v>
      </c>
      <c r="AY541" s="192" t="s">
        <v>114</v>
      </c>
    </row>
    <row r="542" s="13" customFormat="1">
      <c r="A542" s="13"/>
      <c r="B542" s="191"/>
      <c r="C542" s="13"/>
      <c r="D542" s="184" t="s">
        <v>128</v>
      </c>
      <c r="E542" s="192" t="s">
        <v>1</v>
      </c>
      <c r="F542" s="193" t="s">
        <v>879</v>
      </c>
      <c r="G542" s="13"/>
      <c r="H542" s="194">
        <v>45.494</v>
      </c>
      <c r="I542" s="195"/>
      <c r="J542" s="13"/>
      <c r="K542" s="13"/>
      <c r="L542" s="191"/>
      <c r="M542" s="196"/>
      <c r="N542" s="197"/>
      <c r="O542" s="197"/>
      <c r="P542" s="197"/>
      <c r="Q542" s="197"/>
      <c r="R542" s="197"/>
      <c r="S542" s="197"/>
      <c r="T542" s="19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92" t="s">
        <v>128</v>
      </c>
      <c r="AU542" s="192" t="s">
        <v>83</v>
      </c>
      <c r="AV542" s="13" t="s">
        <v>83</v>
      </c>
      <c r="AW542" s="13" t="s">
        <v>30</v>
      </c>
      <c r="AX542" s="13" t="s">
        <v>73</v>
      </c>
      <c r="AY542" s="192" t="s">
        <v>114</v>
      </c>
    </row>
    <row r="543" s="13" customFormat="1">
      <c r="A543" s="13"/>
      <c r="B543" s="191"/>
      <c r="C543" s="13"/>
      <c r="D543" s="184" t="s">
        <v>128</v>
      </c>
      <c r="E543" s="192" t="s">
        <v>1</v>
      </c>
      <c r="F543" s="193" t="s">
        <v>880</v>
      </c>
      <c r="G543" s="13"/>
      <c r="H543" s="194">
        <v>11.767</v>
      </c>
      <c r="I543" s="195"/>
      <c r="J543" s="13"/>
      <c r="K543" s="13"/>
      <c r="L543" s="191"/>
      <c r="M543" s="196"/>
      <c r="N543" s="197"/>
      <c r="O543" s="197"/>
      <c r="P543" s="197"/>
      <c r="Q543" s="197"/>
      <c r="R543" s="197"/>
      <c r="S543" s="197"/>
      <c r="T543" s="19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2" t="s">
        <v>128</v>
      </c>
      <c r="AU543" s="192" t="s">
        <v>83</v>
      </c>
      <c r="AV543" s="13" t="s">
        <v>83</v>
      </c>
      <c r="AW543" s="13" t="s">
        <v>30</v>
      </c>
      <c r="AX543" s="13" t="s">
        <v>73</v>
      </c>
      <c r="AY543" s="192" t="s">
        <v>114</v>
      </c>
    </row>
    <row r="544" s="13" customFormat="1">
      <c r="A544" s="13"/>
      <c r="B544" s="191"/>
      <c r="C544" s="13"/>
      <c r="D544" s="184" t="s">
        <v>128</v>
      </c>
      <c r="E544" s="192" t="s">
        <v>1</v>
      </c>
      <c r="F544" s="193" t="s">
        <v>881</v>
      </c>
      <c r="G544" s="13"/>
      <c r="H544" s="194">
        <v>9.1509999999999998</v>
      </c>
      <c r="I544" s="195"/>
      <c r="J544" s="13"/>
      <c r="K544" s="13"/>
      <c r="L544" s="191"/>
      <c r="M544" s="196"/>
      <c r="N544" s="197"/>
      <c r="O544" s="197"/>
      <c r="P544" s="197"/>
      <c r="Q544" s="197"/>
      <c r="R544" s="197"/>
      <c r="S544" s="197"/>
      <c r="T544" s="19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2" t="s">
        <v>128</v>
      </c>
      <c r="AU544" s="192" t="s">
        <v>83</v>
      </c>
      <c r="AV544" s="13" t="s">
        <v>83</v>
      </c>
      <c r="AW544" s="13" t="s">
        <v>30</v>
      </c>
      <c r="AX544" s="13" t="s">
        <v>73</v>
      </c>
      <c r="AY544" s="192" t="s">
        <v>114</v>
      </c>
    </row>
    <row r="545" s="13" customFormat="1">
      <c r="A545" s="13"/>
      <c r="B545" s="191"/>
      <c r="C545" s="13"/>
      <c r="D545" s="184" t="s">
        <v>128</v>
      </c>
      <c r="E545" s="192" t="s">
        <v>1</v>
      </c>
      <c r="F545" s="193" t="s">
        <v>882</v>
      </c>
      <c r="G545" s="13"/>
      <c r="H545" s="194">
        <v>65.637</v>
      </c>
      <c r="I545" s="195"/>
      <c r="J545" s="13"/>
      <c r="K545" s="13"/>
      <c r="L545" s="191"/>
      <c r="M545" s="196"/>
      <c r="N545" s="197"/>
      <c r="O545" s="197"/>
      <c r="P545" s="197"/>
      <c r="Q545" s="197"/>
      <c r="R545" s="197"/>
      <c r="S545" s="197"/>
      <c r="T545" s="19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92" t="s">
        <v>128</v>
      </c>
      <c r="AU545" s="192" t="s">
        <v>83</v>
      </c>
      <c r="AV545" s="13" t="s">
        <v>83</v>
      </c>
      <c r="AW545" s="13" t="s">
        <v>30</v>
      </c>
      <c r="AX545" s="13" t="s">
        <v>73</v>
      </c>
      <c r="AY545" s="192" t="s">
        <v>114</v>
      </c>
    </row>
    <row r="546" s="13" customFormat="1">
      <c r="A546" s="13"/>
      <c r="B546" s="191"/>
      <c r="C546" s="13"/>
      <c r="D546" s="184" t="s">
        <v>128</v>
      </c>
      <c r="E546" s="192" t="s">
        <v>1</v>
      </c>
      <c r="F546" s="193" t="s">
        <v>883</v>
      </c>
      <c r="G546" s="13"/>
      <c r="H546" s="194">
        <v>36.843000000000004</v>
      </c>
      <c r="I546" s="195"/>
      <c r="J546" s="13"/>
      <c r="K546" s="13"/>
      <c r="L546" s="191"/>
      <c r="M546" s="196"/>
      <c r="N546" s="197"/>
      <c r="O546" s="197"/>
      <c r="P546" s="197"/>
      <c r="Q546" s="197"/>
      <c r="R546" s="197"/>
      <c r="S546" s="197"/>
      <c r="T546" s="19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2" t="s">
        <v>128</v>
      </c>
      <c r="AU546" s="192" t="s">
        <v>83</v>
      </c>
      <c r="AV546" s="13" t="s">
        <v>83</v>
      </c>
      <c r="AW546" s="13" t="s">
        <v>30</v>
      </c>
      <c r="AX546" s="13" t="s">
        <v>73</v>
      </c>
      <c r="AY546" s="192" t="s">
        <v>114</v>
      </c>
    </row>
    <row r="547" s="13" customFormat="1">
      <c r="A547" s="13"/>
      <c r="B547" s="191"/>
      <c r="C547" s="13"/>
      <c r="D547" s="184" t="s">
        <v>128</v>
      </c>
      <c r="E547" s="192" t="s">
        <v>1</v>
      </c>
      <c r="F547" s="193" t="s">
        <v>884</v>
      </c>
      <c r="G547" s="13"/>
      <c r="H547" s="194">
        <v>6.6539999999999999</v>
      </c>
      <c r="I547" s="195"/>
      <c r="J547" s="13"/>
      <c r="K547" s="13"/>
      <c r="L547" s="191"/>
      <c r="M547" s="196"/>
      <c r="N547" s="197"/>
      <c r="O547" s="197"/>
      <c r="P547" s="197"/>
      <c r="Q547" s="197"/>
      <c r="R547" s="197"/>
      <c r="S547" s="197"/>
      <c r="T547" s="19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2" t="s">
        <v>128</v>
      </c>
      <c r="AU547" s="192" t="s">
        <v>83</v>
      </c>
      <c r="AV547" s="13" t="s">
        <v>83</v>
      </c>
      <c r="AW547" s="13" t="s">
        <v>30</v>
      </c>
      <c r="AX547" s="13" t="s">
        <v>73</v>
      </c>
      <c r="AY547" s="192" t="s">
        <v>114</v>
      </c>
    </row>
    <row r="548" s="13" customFormat="1">
      <c r="A548" s="13"/>
      <c r="B548" s="191"/>
      <c r="C548" s="13"/>
      <c r="D548" s="184" t="s">
        <v>128</v>
      </c>
      <c r="E548" s="192" t="s">
        <v>1</v>
      </c>
      <c r="F548" s="193" t="s">
        <v>869</v>
      </c>
      <c r="G548" s="13"/>
      <c r="H548" s="194">
        <v>0.20100000000000001</v>
      </c>
      <c r="I548" s="195"/>
      <c r="J548" s="13"/>
      <c r="K548" s="13"/>
      <c r="L548" s="191"/>
      <c r="M548" s="196"/>
      <c r="N548" s="197"/>
      <c r="O548" s="197"/>
      <c r="P548" s="197"/>
      <c r="Q548" s="197"/>
      <c r="R548" s="197"/>
      <c r="S548" s="197"/>
      <c r="T548" s="19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92" t="s">
        <v>128</v>
      </c>
      <c r="AU548" s="192" t="s">
        <v>83</v>
      </c>
      <c r="AV548" s="13" t="s">
        <v>83</v>
      </c>
      <c r="AW548" s="13" t="s">
        <v>30</v>
      </c>
      <c r="AX548" s="13" t="s">
        <v>73</v>
      </c>
      <c r="AY548" s="192" t="s">
        <v>114</v>
      </c>
    </row>
    <row r="549" s="13" customFormat="1">
      <c r="A549" s="13"/>
      <c r="B549" s="191"/>
      <c r="C549" s="13"/>
      <c r="D549" s="184" t="s">
        <v>128</v>
      </c>
      <c r="E549" s="192" t="s">
        <v>1</v>
      </c>
      <c r="F549" s="193" t="s">
        <v>885</v>
      </c>
      <c r="G549" s="13"/>
      <c r="H549" s="194">
        <v>1.9750000000000001</v>
      </c>
      <c r="I549" s="195"/>
      <c r="J549" s="13"/>
      <c r="K549" s="13"/>
      <c r="L549" s="191"/>
      <c r="M549" s="196"/>
      <c r="N549" s="197"/>
      <c r="O549" s="197"/>
      <c r="P549" s="197"/>
      <c r="Q549" s="197"/>
      <c r="R549" s="197"/>
      <c r="S549" s="197"/>
      <c r="T549" s="19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2" t="s">
        <v>128</v>
      </c>
      <c r="AU549" s="192" t="s">
        <v>83</v>
      </c>
      <c r="AV549" s="13" t="s">
        <v>83</v>
      </c>
      <c r="AW549" s="13" t="s">
        <v>30</v>
      </c>
      <c r="AX549" s="13" t="s">
        <v>73</v>
      </c>
      <c r="AY549" s="192" t="s">
        <v>114</v>
      </c>
    </row>
    <row r="550" s="14" customFormat="1">
      <c r="A550" s="14"/>
      <c r="B550" s="202"/>
      <c r="C550" s="14"/>
      <c r="D550" s="184" t="s">
        <v>128</v>
      </c>
      <c r="E550" s="203" t="s">
        <v>1</v>
      </c>
      <c r="F550" s="204" t="s">
        <v>237</v>
      </c>
      <c r="G550" s="14"/>
      <c r="H550" s="205">
        <v>277.291</v>
      </c>
      <c r="I550" s="206"/>
      <c r="J550" s="14"/>
      <c r="K550" s="14"/>
      <c r="L550" s="202"/>
      <c r="M550" s="207"/>
      <c r="N550" s="208"/>
      <c r="O550" s="208"/>
      <c r="P550" s="208"/>
      <c r="Q550" s="208"/>
      <c r="R550" s="208"/>
      <c r="S550" s="208"/>
      <c r="T550" s="20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3" t="s">
        <v>128</v>
      </c>
      <c r="AU550" s="203" t="s">
        <v>83</v>
      </c>
      <c r="AV550" s="14" t="s">
        <v>122</v>
      </c>
      <c r="AW550" s="14" t="s">
        <v>30</v>
      </c>
      <c r="AX550" s="14" t="s">
        <v>81</v>
      </c>
      <c r="AY550" s="203" t="s">
        <v>114</v>
      </c>
    </row>
    <row r="551" s="2" customFormat="1" ht="16.5" customHeight="1">
      <c r="A551" s="37"/>
      <c r="B551" s="170"/>
      <c r="C551" s="171" t="s">
        <v>886</v>
      </c>
      <c r="D551" s="171" t="s">
        <v>117</v>
      </c>
      <c r="E551" s="172" t="s">
        <v>887</v>
      </c>
      <c r="F551" s="173" t="s">
        <v>888</v>
      </c>
      <c r="G551" s="174" t="s">
        <v>266</v>
      </c>
      <c r="H551" s="175">
        <v>2772.9079999999999</v>
      </c>
      <c r="I551" s="176"/>
      <c r="J551" s="177">
        <f>ROUND(I551*H551,2)</f>
        <v>0</v>
      </c>
      <c r="K551" s="173" t="s">
        <v>121</v>
      </c>
      <c r="L551" s="38"/>
      <c r="M551" s="178" t="s">
        <v>1</v>
      </c>
      <c r="N551" s="179" t="s">
        <v>38</v>
      </c>
      <c r="O551" s="76"/>
      <c r="P551" s="180">
        <f>O551*H551</f>
        <v>0</v>
      </c>
      <c r="Q551" s="180">
        <v>0</v>
      </c>
      <c r="R551" s="180">
        <f>Q551*H551</f>
        <v>0</v>
      </c>
      <c r="S551" s="180">
        <v>0</v>
      </c>
      <c r="T551" s="181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82" t="s">
        <v>122</v>
      </c>
      <c r="AT551" s="182" t="s">
        <v>117</v>
      </c>
      <c r="AU551" s="182" t="s">
        <v>83</v>
      </c>
      <c r="AY551" s="18" t="s">
        <v>114</v>
      </c>
      <c r="BE551" s="183">
        <f>IF(N551="základní",J551,0)</f>
        <v>0</v>
      </c>
      <c r="BF551" s="183">
        <f>IF(N551="snížená",J551,0)</f>
        <v>0</v>
      </c>
      <c r="BG551" s="183">
        <f>IF(N551="zákl. přenesená",J551,0)</f>
        <v>0</v>
      </c>
      <c r="BH551" s="183">
        <f>IF(N551="sníž. přenesená",J551,0)</f>
        <v>0</v>
      </c>
      <c r="BI551" s="183">
        <f>IF(N551="nulová",J551,0)</f>
        <v>0</v>
      </c>
      <c r="BJ551" s="18" t="s">
        <v>81</v>
      </c>
      <c r="BK551" s="183">
        <f>ROUND(I551*H551,2)</f>
        <v>0</v>
      </c>
      <c r="BL551" s="18" t="s">
        <v>122</v>
      </c>
      <c r="BM551" s="182" t="s">
        <v>889</v>
      </c>
    </row>
    <row r="552" s="2" customFormat="1">
      <c r="A552" s="37"/>
      <c r="B552" s="38"/>
      <c r="C552" s="37"/>
      <c r="D552" s="184" t="s">
        <v>124</v>
      </c>
      <c r="E552" s="37"/>
      <c r="F552" s="185" t="s">
        <v>890</v>
      </c>
      <c r="G552" s="37"/>
      <c r="H552" s="37"/>
      <c r="I552" s="186"/>
      <c r="J552" s="37"/>
      <c r="K552" s="37"/>
      <c r="L552" s="38"/>
      <c r="M552" s="187"/>
      <c r="N552" s="188"/>
      <c r="O552" s="76"/>
      <c r="P552" s="76"/>
      <c r="Q552" s="76"/>
      <c r="R552" s="76"/>
      <c r="S552" s="76"/>
      <c r="T552" s="77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8" t="s">
        <v>124</v>
      </c>
      <c r="AU552" s="18" t="s">
        <v>83</v>
      </c>
    </row>
    <row r="553" s="2" customFormat="1">
      <c r="A553" s="37"/>
      <c r="B553" s="38"/>
      <c r="C553" s="37"/>
      <c r="D553" s="189" t="s">
        <v>126</v>
      </c>
      <c r="E553" s="37"/>
      <c r="F553" s="190" t="s">
        <v>891</v>
      </c>
      <c r="G553" s="37"/>
      <c r="H553" s="37"/>
      <c r="I553" s="186"/>
      <c r="J553" s="37"/>
      <c r="K553" s="37"/>
      <c r="L553" s="38"/>
      <c r="M553" s="187"/>
      <c r="N553" s="188"/>
      <c r="O553" s="76"/>
      <c r="P553" s="76"/>
      <c r="Q553" s="76"/>
      <c r="R553" s="76"/>
      <c r="S553" s="76"/>
      <c r="T553" s="77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18" t="s">
        <v>126</v>
      </c>
      <c r="AU553" s="18" t="s">
        <v>83</v>
      </c>
    </row>
    <row r="554" s="15" customFormat="1">
      <c r="A554" s="15"/>
      <c r="B554" s="220"/>
      <c r="C554" s="15"/>
      <c r="D554" s="184" t="s">
        <v>128</v>
      </c>
      <c r="E554" s="221" t="s">
        <v>1</v>
      </c>
      <c r="F554" s="222" t="s">
        <v>892</v>
      </c>
      <c r="G554" s="15"/>
      <c r="H554" s="221" t="s">
        <v>1</v>
      </c>
      <c r="I554" s="223"/>
      <c r="J554" s="15"/>
      <c r="K554" s="15"/>
      <c r="L554" s="220"/>
      <c r="M554" s="224"/>
      <c r="N554" s="225"/>
      <c r="O554" s="225"/>
      <c r="P554" s="225"/>
      <c r="Q554" s="225"/>
      <c r="R554" s="225"/>
      <c r="S554" s="225"/>
      <c r="T554" s="226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21" t="s">
        <v>128</v>
      </c>
      <c r="AU554" s="221" t="s">
        <v>83</v>
      </c>
      <c r="AV554" s="15" t="s">
        <v>81</v>
      </c>
      <c r="AW554" s="15" t="s">
        <v>30</v>
      </c>
      <c r="AX554" s="15" t="s">
        <v>73</v>
      </c>
      <c r="AY554" s="221" t="s">
        <v>114</v>
      </c>
    </row>
    <row r="555" s="13" customFormat="1">
      <c r="A555" s="13"/>
      <c r="B555" s="191"/>
      <c r="C555" s="13"/>
      <c r="D555" s="184" t="s">
        <v>128</v>
      </c>
      <c r="E555" s="192" t="s">
        <v>1</v>
      </c>
      <c r="F555" s="193" t="s">
        <v>893</v>
      </c>
      <c r="G555" s="13"/>
      <c r="H555" s="194">
        <v>975.36000000000001</v>
      </c>
      <c r="I555" s="195"/>
      <c r="J555" s="13"/>
      <c r="K555" s="13"/>
      <c r="L555" s="191"/>
      <c r="M555" s="196"/>
      <c r="N555" s="197"/>
      <c r="O555" s="197"/>
      <c r="P555" s="197"/>
      <c r="Q555" s="197"/>
      <c r="R555" s="197"/>
      <c r="S555" s="197"/>
      <c r="T555" s="19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92" t="s">
        <v>128</v>
      </c>
      <c r="AU555" s="192" t="s">
        <v>83</v>
      </c>
      <c r="AV555" s="13" t="s">
        <v>83</v>
      </c>
      <c r="AW555" s="13" t="s">
        <v>30</v>
      </c>
      <c r="AX555" s="13" t="s">
        <v>73</v>
      </c>
      <c r="AY555" s="192" t="s">
        <v>114</v>
      </c>
    </row>
    <row r="556" s="13" customFormat="1">
      <c r="A556" s="13"/>
      <c r="B556" s="191"/>
      <c r="C556" s="13"/>
      <c r="D556" s="184" t="s">
        <v>128</v>
      </c>
      <c r="E556" s="192" t="s">
        <v>1</v>
      </c>
      <c r="F556" s="193" t="s">
        <v>894</v>
      </c>
      <c r="G556" s="13"/>
      <c r="H556" s="194">
        <v>20.332000000000001</v>
      </c>
      <c r="I556" s="195"/>
      <c r="J556" s="13"/>
      <c r="K556" s="13"/>
      <c r="L556" s="191"/>
      <c r="M556" s="196"/>
      <c r="N556" s="197"/>
      <c r="O556" s="197"/>
      <c r="P556" s="197"/>
      <c r="Q556" s="197"/>
      <c r="R556" s="197"/>
      <c r="S556" s="197"/>
      <c r="T556" s="19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92" t="s">
        <v>128</v>
      </c>
      <c r="AU556" s="192" t="s">
        <v>83</v>
      </c>
      <c r="AV556" s="13" t="s">
        <v>83</v>
      </c>
      <c r="AW556" s="13" t="s">
        <v>30</v>
      </c>
      <c r="AX556" s="13" t="s">
        <v>73</v>
      </c>
      <c r="AY556" s="192" t="s">
        <v>114</v>
      </c>
    </row>
    <row r="557" s="13" customFormat="1">
      <c r="A557" s="13"/>
      <c r="B557" s="191"/>
      <c r="C557" s="13"/>
      <c r="D557" s="184" t="s">
        <v>128</v>
      </c>
      <c r="E557" s="192" t="s">
        <v>1</v>
      </c>
      <c r="F557" s="193" t="s">
        <v>895</v>
      </c>
      <c r="G557" s="13"/>
      <c r="H557" s="194">
        <v>454.94</v>
      </c>
      <c r="I557" s="195"/>
      <c r="J557" s="13"/>
      <c r="K557" s="13"/>
      <c r="L557" s="191"/>
      <c r="M557" s="196"/>
      <c r="N557" s="197"/>
      <c r="O557" s="197"/>
      <c r="P557" s="197"/>
      <c r="Q557" s="197"/>
      <c r="R557" s="197"/>
      <c r="S557" s="197"/>
      <c r="T557" s="19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2" t="s">
        <v>128</v>
      </c>
      <c r="AU557" s="192" t="s">
        <v>83</v>
      </c>
      <c r="AV557" s="13" t="s">
        <v>83</v>
      </c>
      <c r="AW557" s="13" t="s">
        <v>30</v>
      </c>
      <c r="AX557" s="13" t="s">
        <v>73</v>
      </c>
      <c r="AY557" s="192" t="s">
        <v>114</v>
      </c>
    </row>
    <row r="558" s="13" customFormat="1">
      <c r="A558" s="13"/>
      <c r="B558" s="191"/>
      <c r="C558" s="13"/>
      <c r="D558" s="184" t="s">
        <v>128</v>
      </c>
      <c r="E558" s="192" t="s">
        <v>1</v>
      </c>
      <c r="F558" s="193" t="s">
        <v>896</v>
      </c>
      <c r="G558" s="13"/>
      <c r="H558" s="194">
        <v>117.67</v>
      </c>
      <c r="I558" s="195"/>
      <c r="J558" s="13"/>
      <c r="K558" s="13"/>
      <c r="L558" s="191"/>
      <c r="M558" s="196"/>
      <c r="N558" s="197"/>
      <c r="O558" s="197"/>
      <c r="P558" s="197"/>
      <c r="Q558" s="197"/>
      <c r="R558" s="197"/>
      <c r="S558" s="197"/>
      <c r="T558" s="19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92" t="s">
        <v>128</v>
      </c>
      <c r="AU558" s="192" t="s">
        <v>83</v>
      </c>
      <c r="AV558" s="13" t="s">
        <v>83</v>
      </c>
      <c r="AW558" s="13" t="s">
        <v>30</v>
      </c>
      <c r="AX558" s="13" t="s">
        <v>73</v>
      </c>
      <c r="AY558" s="192" t="s">
        <v>114</v>
      </c>
    </row>
    <row r="559" s="13" customFormat="1">
      <c r="A559" s="13"/>
      <c r="B559" s="191"/>
      <c r="C559" s="13"/>
      <c r="D559" s="184" t="s">
        <v>128</v>
      </c>
      <c r="E559" s="192" t="s">
        <v>1</v>
      </c>
      <c r="F559" s="193" t="s">
        <v>897</v>
      </c>
      <c r="G559" s="13"/>
      <c r="H559" s="194">
        <v>91.512</v>
      </c>
      <c r="I559" s="195"/>
      <c r="J559" s="13"/>
      <c r="K559" s="13"/>
      <c r="L559" s="191"/>
      <c r="M559" s="196"/>
      <c r="N559" s="197"/>
      <c r="O559" s="197"/>
      <c r="P559" s="197"/>
      <c r="Q559" s="197"/>
      <c r="R559" s="197"/>
      <c r="S559" s="197"/>
      <c r="T559" s="19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92" t="s">
        <v>128</v>
      </c>
      <c r="AU559" s="192" t="s">
        <v>83</v>
      </c>
      <c r="AV559" s="13" t="s">
        <v>83</v>
      </c>
      <c r="AW559" s="13" t="s">
        <v>30</v>
      </c>
      <c r="AX559" s="13" t="s">
        <v>73</v>
      </c>
      <c r="AY559" s="192" t="s">
        <v>114</v>
      </c>
    </row>
    <row r="560" s="13" customFormat="1">
      <c r="A560" s="13"/>
      <c r="B560" s="191"/>
      <c r="C560" s="13"/>
      <c r="D560" s="184" t="s">
        <v>128</v>
      </c>
      <c r="E560" s="192" t="s">
        <v>1</v>
      </c>
      <c r="F560" s="193" t="s">
        <v>898</v>
      </c>
      <c r="G560" s="13"/>
      <c r="H560" s="194">
        <v>656.37</v>
      </c>
      <c r="I560" s="195"/>
      <c r="J560" s="13"/>
      <c r="K560" s="13"/>
      <c r="L560" s="191"/>
      <c r="M560" s="196"/>
      <c r="N560" s="197"/>
      <c r="O560" s="197"/>
      <c r="P560" s="197"/>
      <c r="Q560" s="197"/>
      <c r="R560" s="197"/>
      <c r="S560" s="197"/>
      <c r="T560" s="19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2" t="s">
        <v>128</v>
      </c>
      <c r="AU560" s="192" t="s">
        <v>83</v>
      </c>
      <c r="AV560" s="13" t="s">
        <v>83</v>
      </c>
      <c r="AW560" s="13" t="s">
        <v>30</v>
      </c>
      <c r="AX560" s="13" t="s">
        <v>73</v>
      </c>
      <c r="AY560" s="192" t="s">
        <v>114</v>
      </c>
    </row>
    <row r="561" s="13" customFormat="1">
      <c r="A561" s="13"/>
      <c r="B561" s="191"/>
      <c r="C561" s="13"/>
      <c r="D561" s="184" t="s">
        <v>128</v>
      </c>
      <c r="E561" s="192" t="s">
        <v>1</v>
      </c>
      <c r="F561" s="193" t="s">
        <v>899</v>
      </c>
      <c r="G561" s="13"/>
      <c r="H561" s="194">
        <v>368.42500000000001</v>
      </c>
      <c r="I561" s="195"/>
      <c r="J561" s="13"/>
      <c r="K561" s="13"/>
      <c r="L561" s="191"/>
      <c r="M561" s="196"/>
      <c r="N561" s="197"/>
      <c r="O561" s="197"/>
      <c r="P561" s="197"/>
      <c r="Q561" s="197"/>
      <c r="R561" s="197"/>
      <c r="S561" s="197"/>
      <c r="T561" s="19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92" t="s">
        <v>128</v>
      </c>
      <c r="AU561" s="192" t="s">
        <v>83</v>
      </c>
      <c r="AV561" s="13" t="s">
        <v>83</v>
      </c>
      <c r="AW561" s="13" t="s">
        <v>30</v>
      </c>
      <c r="AX561" s="13" t="s">
        <v>73</v>
      </c>
      <c r="AY561" s="192" t="s">
        <v>114</v>
      </c>
    </row>
    <row r="562" s="13" customFormat="1">
      <c r="A562" s="13"/>
      <c r="B562" s="191"/>
      <c r="C562" s="13"/>
      <c r="D562" s="184" t="s">
        <v>128</v>
      </c>
      <c r="E562" s="192" t="s">
        <v>1</v>
      </c>
      <c r="F562" s="193" t="s">
        <v>900</v>
      </c>
      <c r="G562" s="13"/>
      <c r="H562" s="194">
        <v>66.543000000000006</v>
      </c>
      <c r="I562" s="195"/>
      <c r="J562" s="13"/>
      <c r="K562" s="13"/>
      <c r="L562" s="191"/>
      <c r="M562" s="196"/>
      <c r="N562" s="197"/>
      <c r="O562" s="197"/>
      <c r="P562" s="197"/>
      <c r="Q562" s="197"/>
      <c r="R562" s="197"/>
      <c r="S562" s="197"/>
      <c r="T562" s="19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92" t="s">
        <v>128</v>
      </c>
      <c r="AU562" s="192" t="s">
        <v>83</v>
      </c>
      <c r="AV562" s="13" t="s">
        <v>83</v>
      </c>
      <c r="AW562" s="13" t="s">
        <v>30</v>
      </c>
      <c r="AX562" s="13" t="s">
        <v>73</v>
      </c>
      <c r="AY562" s="192" t="s">
        <v>114</v>
      </c>
    </row>
    <row r="563" s="13" customFormat="1">
      <c r="A563" s="13"/>
      <c r="B563" s="191"/>
      <c r="C563" s="13"/>
      <c r="D563" s="184" t="s">
        <v>128</v>
      </c>
      <c r="E563" s="192" t="s">
        <v>1</v>
      </c>
      <c r="F563" s="193" t="s">
        <v>901</v>
      </c>
      <c r="G563" s="13"/>
      <c r="H563" s="194">
        <v>2.0059999999999998</v>
      </c>
      <c r="I563" s="195"/>
      <c r="J563" s="13"/>
      <c r="K563" s="13"/>
      <c r="L563" s="191"/>
      <c r="M563" s="196"/>
      <c r="N563" s="197"/>
      <c r="O563" s="197"/>
      <c r="P563" s="197"/>
      <c r="Q563" s="197"/>
      <c r="R563" s="197"/>
      <c r="S563" s="197"/>
      <c r="T563" s="19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92" t="s">
        <v>128</v>
      </c>
      <c r="AU563" s="192" t="s">
        <v>83</v>
      </c>
      <c r="AV563" s="13" t="s">
        <v>83</v>
      </c>
      <c r="AW563" s="13" t="s">
        <v>30</v>
      </c>
      <c r="AX563" s="13" t="s">
        <v>73</v>
      </c>
      <c r="AY563" s="192" t="s">
        <v>114</v>
      </c>
    </row>
    <row r="564" s="13" customFormat="1">
      <c r="A564" s="13"/>
      <c r="B564" s="191"/>
      <c r="C564" s="13"/>
      <c r="D564" s="184" t="s">
        <v>128</v>
      </c>
      <c r="E564" s="192" t="s">
        <v>1</v>
      </c>
      <c r="F564" s="193" t="s">
        <v>902</v>
      </c>
      <c r="G564" s="13"/>
      <c r="H564" s="194">
        <v>19.75</v>
      </c>
      <c r="I564" s="195"/>
      <c r="J564" s="13"/>
      <c r="K564" s="13"/>
      <c r="L564" s="191"/>
      <c r="M564" s="196"/>
      <c r="N564" s="197"/>
      <c r="O564" s="197"/>
      <c r="P564" s="197"/>
      <c r="Q564" s="197"/>
      <c r="R564" s="197"/>
      <c r="S564" s="197"/>
      <c r="T564" s="19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2" t="s">
        <v>128</v>
      </c>
      <c r="AU564" s="192" t="s">
        <v>83</v>
      </c>
      <c r="AV564" s="13" t="s">
        <v>83</v>
      </c>
      <c r="AW564" s="13" t="s">
        <v>30</v>
      </c>
      <c r="AX564" s="13" t="s">
        <v>73</v>
      </c>
      <c r="AY564" s="192" t="s">
        <v>114</v>
      </c>
    </row>
    <row r="565" s="14" customFormat="1">
      <c r="A565" s="14"/>
      <c r="B565" s="202"/>
      <c r="C565" s="14"/>
      <c r="D565" s="184" t="s">
        <v>128</v>
      </c>
      <c r="E565" s="203" t="s">
        <v>1</v>
      </c>
      <c r="F565" s="204" t="s">
        <v>237</v>
      </c>
      <c r="G565" s="14"/>
      <c r="H565" s="205">
        <v>2772.9079999999999</v>
      </c>
      <c r="I565" s="206"/>
      <c r="J565" s="14"/>
      <c r="K565" s="14"/>
      <c r="L565" s="202"/>
      <c r="M565" s="207"/>
      <c r="N565" s="208"/>
      <c r="O565" s="208"/>
      <c r="P565" s="208"/>
      <c r="Q565" s="208"/>
      <c r="R565" s="208"/>
      <c r="S565" s="208"/>
      <c r="T565" s="20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03" t="s">
        <v>128</v>
      </c>
      <c r="AU565" s="203" t="s">
        <v>83</v>
      </c>
      <c r="AV565" s="14" t="s">
        <v>122</v>
      </c>
      <c r="AW565" s="14" t="s">
        <v>30</v>
      </c>
      <c r="AX565" s="14" t="s">
        <v>81</v>
      </c>
      <c r="AY565" s="203" t="s">
        <v>114</v>
      </c>
    </row>
    <row r="566" s="2" customFormat="1" ht="24.15" customHeight="1">
      <c r="A566" s="37"/>
      <c r="B566" s="170"/>
      <c r="C566" s="171" t="s">
        <v>903</v>
      </c>
      <c r="D566" s="171" t="s">
        <v>117</v>
      </c>
      <c r="E566" s="172" t="s">
        <v>904</v>
      </c>
      <c r="F566" s="173" t="s">
        <v>905</v>
      </c>
      <c r="G566" s="174" t="s">
        <v>266</v>
      </c>
      <c r="H566" s="175">
        <v>109.33499999999999</v>
      </c>
      <c r="I566" s="176"/>
      <c r="J566" s="177">
        <f>ROUND(I566*H566,2)</f>
        <v>0</v>
      </c>
      <c r="K566" s="173" t="s">
        <v>121</v>
      </c>
      <c r="L566" s="38"/>
      <c r="M566" s="178" t="s">
        <v>1</v>
      </c>
      <c r="N566" s="179" t="s">
        <v>38</v>
      </c>
      <c r="O566" s="76"/>
      <c r="P566" s="180">
        <f>O566*H566</f>
        <v>0</v>
      </c>
      <c r="Q566" s="180">
        <v>0</v>
      </c>
      <c r="R566" s="180">
        <f>Q566*H566</f>
        <v>0</v>
      </c>
      <c r="S566" s="180">
        <v>0</v>
      </c>
      <c r="T566" s="181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82" t="s">
        <v>122</v>
      </c>
      <c r="AT566" s="182" t="s">
        <v>117</v>
      </c>
      <c r="AU566" s="182" t="s">
        <v>83</v>
      </c>
      <c r="AY566" s="18" t="s">
        <v>114</v>
      </c>
      <c r="BE566" s="183">
        <f>IF(N566="základní",J566,0)</f>
        <v>0</v>
      </c>
      <c r="BF566" s="183">
        <f>IF(N566="snížená",J566,0)</f>
        <v>0</v>
      </c>
      <c r="BG566" s="183">
        <f>IF(N566="zákl. přenesená",J566,0)</f>
        <v>0</v>
      </c>
      <c r="BH566" s="183">
        <f>IF(N566="sníž. přenesená",J566,0)</f>
        <v>0</v>
      </c>
      <c r="BI566" s="183">
        <f>IF(N566="nulová",J566,0)</f>
        <v>0</v>
      </c>
      <c r="BJ566" s="18" t="s">
        <v>81</v>
      </c>
      <c r="BK566" s="183">
        <f>ROUND(I566*H566,2)</f>
        <v>0</v>
      </c>
      <c r="BL566" s="18" t="s">
        <v>122</v>
      </c>
      <c r="BM566" s="182" t="s">
        <v>906</v>
      </c>
    </row>
    <row r="567" s="2" customFormat="1">
      <c r="A567" s="37"/>
      <c r="B567" s="38"/>
      <c r="C567" s="37"/>
      <c r="D567" s="184" t="s">
        <v>124</v>
      </c>
      <c r="E567" s="37"/>
      <c r="F567" s="185" t="s">
        <v>907</v>
      </c>
      <c r="G567" s="37"/>
      <c r="H567" s="37"/>
      <c r="I567" s="186"/>
      <c r="J567" s="37"/>
      <c r="K567" s="37"/>
      <c r="L567" s="38"/>
      <c r="M567" s="187"/>
      <c r="N567" s="188"/>
      <c r="O567" s="76"/>
      <c r="P567" s="76"/>
      <c r="Q567" s="76"/>
      <c r="R567" s="76"/>
      <c r="S567" s="76"/>
      <c r="T567" s="77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18" t="s">
        <v>124</v>
      </c>
      <c r="AU567" s="18" t="s">
        <v>83</v>
      </c>
    </row>
    <row r="568" s="2" customFormat="1">
      <c r="A568" s="37"/>
      <c r="B568" s="38"/>
      <c r="C568" s="37"/>
      <c r="D568" s="189" t="s">
        <v>126</v>
      </c>
      <c r="E568" s="37"/>
      <c r="F568" s="190" t="s">
        <v>908</v>
      </c>
      <c r="G568" s="37"/>
      <c r="H568" s="37"/>
      <c r="I568" s="186"/>
      <c r="J568" s="37"/>
      <c r="K568" s="37"/>
      <c r="L568" s="38"/>
      <c r="M568" s="187"/>
      <c r="N568" s="188"/>
      <c r="O568" s="76"/>
      <c r="P568" s="76"/>
      <c r="Q568" s="76"/>
      <c r="R568" s="76"/>
      <c r="S568" s="76"/>
      <c r="T568" s="77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8" t="s">
        <v>126</v>
      </c>
      <c r="AU568" s="18" t="s">
        <v>83</v>
      </c>
    </row>
    <row r="569" s="13" customFormat="1">
      <c r="A569" s="13"/>
      <c r="B569" s="191"/>
      <c r="C569" s="13"/>
      <c r="D569" s="184" t="s">
        <v>128</v>
      </c>
      <c r="E569" s="192" t="s">
        <v>1</v>
      </c>
      <c r="F569" s="193" t="s">
        <v>882</v>
      </c>
      <c r="G569" s="13"/>
      <c r="H569" s="194">
        <v>65.637</v>
      </c>
      <c r="I569" s="195"/>
      <c r="J569" s="13"/>
      <c r="K569" s="13"/>
      <c r="L569" s="191"/>
      <c r="M569" s="196"/>
      <c r="N569" s="197"/>
      <c r="O569" s="197"/>
      <c r="P569" s="197"/>
      <c r="Q569" s="197"/>
      <c r="R569" s="197"/>
      <c r="S569" s="197"/>
      <c r="T569" s="19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2" t="s">
        <v>128</v>
      </c>
      <c r="AU569" s="192" t="s">
        <v>83</v>
      </c>
      <c r="AV569" s="13" t="s">
        <v>83</v>
      </c>
      <c r="AW569" s="13" t="s">
        <v>30</v>
      </c>
      <c r="AX569" s="13" t="s">
        <v>73</v>
      </c>
      <c r="AY569" s="192" t="s">
        <v>114</v>
      </c>
    </row>
    <row r="570" s="13" customFormat="1">
      <c r="A570" s="13"/>
      <c r="B570" s="191"/>
      <c r="C570" s="13"/>
      <c r="D570" s="184" t="s">
        <v>128</v>
      </c>
      <c r="E570" s="192" t="s">
        <v>1</v>
      </c>
      <c r="F570" s="193" t="s">
        <v>883</v>
      </c>
      <c r="G570" s="13"/>
      <c r="H570" s="194">
        <v>36.843000000000004</v>
      </c>
      <c r="I570" s="195"/>
      <c r="J570" s="13"/>
      <c r="K570" s="13"/>
      <c r="L570" s="191"/>
      <c r="M570" s="196"/>
      <c r="N570" s="197"/>
      <c r="O570" s="197"/>
      <c r="P570" s="197"/>
      <c r="Q570" s="197"/>
      <c r="R570" s="197"/>
      <c r="S570" s="197"/>
      <c r="T570" s="19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92" t="s">
        <v>128</v>
      </c>
      <c r="AU570" s="192" t="s">
        <v>83</v>
      </c>
      <c r="AV570" s="13" t="s">
        <v>83</v>
      </c>
      <c r="AW570" s="13" t="s">
        <v>30</v>
      </c>
      <c r="AX570" s="13" t="s">
        <v>73</v>
      </c>
      <c r="AY570" s="192" t="s">
        <v>114</v>
      </c>
    </row>
    <row r="571" s="13" customFormat="1">
      <c r="A571" s="13"/>
      <c r="B571" s="191"/>
      <c r="C571" s="13"/>
      <c r="D571" s="184" t="s">
        <v>128</v>
      </c>
      <c r="E571" s="192" t="s">
        <v>1</v>
      </c>
      <c r="F571" s="193" t="s">
        <v>884</v>
      </c>
      <c r="G571" s="13"/>
      <c r="H571" s="194">
        <v>6.6539999999999999</v>
      </c>
      <c r="I571" s="195"/>
      <c r="J571" s="13"/>
      <c r="K571" s="13"/>
      <c r="L571" s="191"/>
      <c r="M571" s="196"/>
      <c r="N571" s="197"/>
      <c r="O571" s="197"/>
      <c r="P571" s="197"/>
      <c r="Q571" s="197"/>
      <c r="R571" s="197"/>
      <c r="S571" s="197"/>
      <c r="T571" s="19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2" t="s">
        <v>128</v>
      </c>
      <c r="AU571" s="192" t="s">
        <v>83</v>
      </c>
      <c r="AV571" s="13" t="s">
        <v>83</v>
      </c>
      <c r="AW571" s="13" t="s">
        <v>30</v>
      </c>
      <c r="AX571" s="13" t="s">
        <v>73</v>
      </c>
      <c r="AY571" s="192" t="s">
        <v>114</v>
      </c>
    </row>
    <row r="572" s="13" customFormat="1">
      <c r="A572" s="13"/>
      <c r="B572" s="191"/>
      <c r="C572" s="13"/>
      <c r="D572" s="184" t="s">
        <v>128</v>
      </c>
      <c r="E572" s="192" t="s">
        <v>1</v>
      </c>
      <c r="F572" s="193" t="s">
        <v>869</v>
      </c>
      <c r="G572" s="13"/>
      <c r="H572" s="194">
        <v>0.20100000000000001</v>
      </c>
      <c r="I572" s="195"/>
      <c r="J572" s="13"/>
      <c r="K572" s="13"/>
      <c r="L572" s="191"/>
      <c r="M572" s="196"/>
      <c r="N572" s="197"/>
      <c r="O572" s="197"/>
      <c r="P572" s="197"/>
      <c r="Q572" s="197"/>
      <c r="R572" s="197"/>
      <c r="S572" s="197"/>
      <c r="T572" s="19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92" t="s">
        <v>128</v>
      </c>
      <c r="AU572" s="192" t="s">
        <v>83</v>
      </c>
      <c r="AV572" s="13" t="s">
        <v>83</v>
      </c>
      <c r="AW572" s="13" t="s">
        <v>30</v>
      </c>
      <c r="AX572" s="13" t="s">
        <v>73</v>
      </c>
      <c r="AY572" s="192" t="s">
        <v>114</v>
      </c>
    </row>
    <row r="573" s="14" customFormat="1">
      <c r="A573" s="14"/>
      <c r="B573" s="202"/>
      <c r="C573" s="14"/>
      <c r="D573" s="184" t="s">
        <v>128</v>
      </c>
      <c r="E573" s="203" t="s">
        <v>1</v>
      </c>
      <c r="F573" s="204" t="s">
        <v>237</v>
      </c>
      <c r="G573" s="14"/>
      <c r="H573" s="205">
        <v>109.33499999999999</v>
      </c>
      <c r="I573" s="206"/>
      <c r="J573" s="14"/>
      <c r="K573" s="14"/>
      <c r="L573" s="202"/>
      <c r="M573" s="207"/>
      <c r="N573" s="208"/>
      <c r="O573" s="208"/>
      <c r="P573" s="208"/>
      <c r="Q573" s="208"/>
      <c r="R573" s="208"/>
      <c r="S573" s="208"/>
      <c r="T573" s="20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03" t="s">
        <v>128</v>
      </c>
      <c r="AU573" s="203" t="s">
        <v>83</v>
      </c>
      <c r="AV573" s="14" t="s">
        <v>122</v>
      </c>
      <c r="AW573" s="14" t="s">
        <v>30</v>
      </c>
      <c r="AX573" s="14" t="s">
        <v>81</v>
      </c>
      <c r="AY573" s="203" t="s">
        <v>114</v>
      </c>
    </row>
    <row r="574" s="2" customFormat="1" ht="37.8" customHeight="1">
      <c r="A574" s="37"/>
      <c r="B574" s="170"/>
      <c r="C574" s="171" t="s">
        <v>909</v>
      </c>
      <c r="D574" s="171" t="s">
        <v>117</v>
      </c>
      <c r="E574" s="172" t="s">
        <v>910</v>
      </c>
      <c r="F574" s="173" t="s">
        <v>911</v>
      </c>
      <c r="G574" s="174" t="s">
        <v>266</v>
      </c>
      <c r="H574" s="175">
        <v>22.893000000000001</v>
      </c>
      <c r="I574" s="176"/>
      <c r="J574" s="177">
        <f>ROUND(I574*H574,2)</f>
        <v>0</v>
      </c>
      <c r="K574" s="173" t="s">
        <v>121</v>
      </c>
      <c r="L574" s="38"/>
      <c r="M574" s="178" t="s">
        <v>1</v>
      </c>
      <c r="N574" s="179" t="s">
        <v>38</v>
      </c>
      <c r="O574" s="76"/>
      <c r="P574" s="180">
        <f>O574*H574</f>
        <v>0</v>
      </c>
      <c r="Q574" s="180">
        <v>0</v>
      </c>
      <c r="R574" s="180">
        <f>Q574*H574</f>
        <v>0</v>
      </c>
      <c r="S574" s="180">
        <v>0</v>
      </c>
      <c r="T574" s="181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182" t="s">
        <v>122</v>
      </c>
      <c r="AT574" s="182" t="s">
        <v>117</v>
      </c>
      <c r="AU574" s="182" t="s">
        <v>83</v>
      </c>
      <c r="AY574" s="18" t="s">
        <v>114</v>
      </c>
      <c r="BE574" s="183">
        <f>IF(N574="základní",J574,0)</f>
        <v>0</v>
      </c>
      <c r="BF574" s="183">
        <f>IF(N574="snížená",J574,0)</f>
        <v>0</v>
      </c>
      <c r="BG574" s="183">
        <f>IF(N574="zákl. přenesená",J574,0)</f>
        <v>0</v>
      </c>
      <c r="BH574" s="183">
        <f>IF(N574="sníž. přenesená",J574,0)</f>
        <v>0</v>
      </c>
      <c r="BI574" s="183">
        <f>IF(N574="nulová",J574,0)</f>
        <v>0</v>
      </c>
      <c r="BJ574" s="18" t="s">
        <v>81</v>
      </c>
      <c r="BK574" s="183">
        <f>ROUND(I574*H574,2)</f>
        <v>0</v>
      </c>
      <c r="BL574" s="18" t="s">
        <v>122</v>
      </c>
      <c r="BM574" s="182" t="s">
        <v>912</v>
      </c>
    </row>
    <row r="575" s="2" customFormat="1">
      <c r="A575" s="37"/>
      <c r="B575" s="38"/>
      <c r="C575" s="37"/>
      <c r="D575" s="184" t="s">
        <v>124</v>
      </c>
      <c r="E575" s="37"/>
      <c r="F575" s="185" t="s">
        <v>913</v>
      </c>
      <c r="G575" s="37"/>
      <c r="H575" s="37"/>
      <c r="I575" s="186"/>
      <c r="J575" s="37"/>
      <c r="K575" s="37"/>
      <c r="L575" s="38"/>
      <c r="M575" s="187"/>
      <c r="N575" s="188"/>
      <c r="O575" s="76"/>
      <c r="P575" s="76"/>
      <c r="Q575" s="76"/>
      <c r="R575" s="76"/>
      <c r="S575" s="76"/>
      <c r="T575" s="77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18" t="s">
        <v>124</v>
      </c>
      <c r="AU575" s="18" t="s">
        <v>83</v>
      </c>
    </row>
    <row r="576" s="2" customFormat="1">
      <c r="A576" s="37"/>
      <c r="B576" s="38"/>
      <c r="C576" s="37"/>
      <c r="D576" s="189" t="s">
        <v>126</v>
      </c>
      <c r="E576" s="37"/>
      <c r="F576" s="190" t="s">
        <v>914</v>
      </c>
      <c r="G576" s="37"/>
      <c r="H576" s="37"/>
      <c r="I576" s="186"/>
      <c r="J576" s="37"/>
      <c r="K576" s="37"/>
      <c r="L576" s="38"/>
      <c r="M576" s="187"/>
      <c r="N576" s="188"/>
      <c r="O576" s="76"/>
      <c r="P576" s="76"/>
      <c r="Q576" s="76"/>
      <c r="R576" s="76"/>
      <c r="S576" s="76"/>
      <c r="T576" s="7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18" t="s">
        <v>126</v>
      </c>
      <c r="AU576" s="18" t="s">
        <v>83</v>
      </c>
    </row>
    <row r="577" s="13" customFormat="1">
      <c r="A577" s="13"/>
      <c r="B577" s="191"/>
      <c r="C577" s="13"/>
      <c r="D577" s="184" t="s">
        <v>128</v>
      </c>
      <c r="E577" s="192" t="s">
        <v>1</v>
      </c>
      <c r="F577" s="193" t="s">
        <v>880</v>
      </c>
      <c r="G577" s="13"/>
      <c r="H577" s="194">
        <v>11.767</v>
      </c>
      <c r="I577" s="195"/>
      <c r="J577" s="13"/>
      <c r="K577" s="13"/>
      <c r="L577" s="191"/>
      <c r="M577" s="196"/>
      <c r="N577" s="197"/>
      <c r="O577" s="197"/>
      <c r="P577" s="197"/>
      <c r="Q577" s="197"/>
      <c r="R577" s="197"/>
      <c r="S577" s="197"/>
      <c r="T577" s="19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92" t="s">
        <v>128</v>
      </c>
      <c r="AU577" s="192" t="s">
        <v>83</v>
      </c>
      <c r="AV577" s="13" t="s">
        <v>83</v>
      </c>
      <c r="AW577" s="13" t="s">
        <v>30</v>
      </c>
      <c r="AX577" s="13" t="s">
        <v>73</v>
      </c>
      <c r="AY577" s="192" t="s">
        <v>114</v>
      </c>
    </row>
    <row r="578" s="13" customFormat="1">
      <c r="A578" s="13"/>
      <c r="B578" s="191"/>
      <c r="C578" s="13"/>
      <c r="D578" s="184" t="s">
        <v>128</v>
      </c>
      <c r="E578" s="192" t="s">
        <v>1</v>
      </c>
      <c r="F578" s="193" t="s">
        <v>881</v>
      </c>
      <c r="G578" s="13"/>
      <c r="H578" s="194">
        <v>9.1509999999999998</v>
      </c>
      <c r="I578" s="195"/>
      <c r="J578" s="13"/>
      <c r="K578" s="13"/>
      <c r="L578" s="191"/>
      <c r="M578" s="196"/>
      <c r="N578" s="197"/>
      <c r="O578" s="197"/>
      <c r="P578" s="197"/>
      <c r="Q578" s="197"/>
      <c r="R578" s="197"/>
      <c r="S578" s="197"/>
      <c r="T578" s="19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2" t="s">
        <v>128</v>
      </c>
      <c r="AU578" s="192" t="s">
        <v>83</v>
      </c>
      <c r="AV578" s="13" t="s">
        <v>83</v>
      </c>
      <c r="AW578" s="13" t="s">
        <v>30</v>
      </c>
      <c r="AX578" s="13" t="s">
        <v>73</v>
      </c>
      <c r="AY578" s="192" t="s">
        <v>114</v>
      </c>
    </row>
    <row r="579" s="13" customFormat="1">
      <c r="A579" s="13"/>
      <c r="B579" s="191"/>
      <c r="C579" s="13"/>
      <c r="D579" s="184" t="s">
        <v>128</v>
      </c>
      <c r="E579" s="192" t="s">
        <v>1</v>
      </c>
      <c r="F579" s="193" t="s">
        <v>885</v>
      </c>
      <c r="G579" s="13"/>
      <c r="H579" s="194">
        <v>1.9750000000000001</v>
      </c>
      <c r="I579" s="195"/>
      <c r="J579" s="13"/>
      <c r="K579" s="13"/>
      <c r="L579" s="191"/>
      <c r="M579" s="196"/>
      <c r="N579" s="197"/>
      <c r="O579" s="197"/>
      <c r="P579" s="197"/>
      <c r="Q579" s="197"/>
      <c r="R579" s="197"/>
      <c r="S579" s="197"/>
      <c r="T579" s="19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92" t="s">
        <v>128</v>
      </c>
      <c r="AU579" s="192" t="s">
        <v>83</v>
      </c>
      <c r="AV579" s="13" t="s">
        <v>83</v>
      </c>
      <c r="AW579" s="13" t="s">
        <v>30</v>
      </c>
      <c r="AX579" s="13" t="s">
        <v>73</v>
      </c>
      <c r="AY579" s="192" t="s">
        <v>114</v>
      </c>
    </row>
    <row r="580" s="14" customFormat="1">
      <c r="A580" s="14"/>
      <c r="B580" s="202"/>
      <c r="C580" s="14"/>
      <c r="D580" s="184" t="s">
        <v>128</v>
      </c>
      <c r="E580" s="203" t="s">
        <v>1</v>
      </c>
      <c r="F580" s="204" t="s">
        <v>237</v>
      </c>
      <c r="G580" s="14"/>
      <c r="H580" s="205">
        <v>22.893000000000001</v>
      </c>
      <c r="I580" s="206"/>
      <c r="J580" s="14"/>
      <c r="K580" s="14"/>
      <c r="L580" s="202"/>
      <c r="M580" s="207"/>
      <c r="N580" s="208"/>
      <c r="O580" s="208"/>
      <c r="P580" s="208"/>
      <c r="Q580" s="208"/>
      <c r="R580" s="208"/>
      <c r="S580" s="208"/>
      <c r="T580" s="20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03" t="s">
        <v>128</v>
      </c>
      <c r="AU580" s="203" t="s">
        <v>83</v>
      </c>
      <c r="AV580" s="14" t="s">
        <v>122</v>
      </c>
      <c r="AW580" s="14" t="s">
        <v>30</v>
      </c>
      <c r="AX580" s="14" t="s">
        <v>81</v>
      </c>
      <c r="AY580" s="203" t="s">
        <v>114</v>
      </c>
    </row>
    <row r="581" s="2" customFormat="1" ht="37.8" customHeight="1">
      <c r="A581" s="37"/>
      <c r="B581" s="170"/>
      <c r="C581" s="171" t="s">
        <v>915</v>
      </c>
      <c r="D581" s="171" t="s">
        <v>117</v>
      </c>
      <c r="E581" s="172" t="s">
        <v>916</v>
      </c>
      <c r="F581" s="173" t="s">
        <v>917</v>
      </c>
      <c r="G581" s="174" t="s">
        <v>266</v>
      </c>
      <c r="H581" s="175">
        <v>43.497</v>
      </c>
      <c r="I581" s="176"/>
      <c r="J581" s="177">
        <f>ROUND(I581*H581,2)</f>
        <v>0</v>
      </c>
      <c r="K581" s="173" t="s">
        <v>121</v>
      </c>
      <c r="L581" s="38"/>
      <c r="M581" s="178" t="s">
        <v>1</v>
      </c>
      <c r="N581" s="179" t="s">
        <v>38</v>
      </c>
      <c r="O581" s="76"/>
      <c r="P581" s="180">
        <f>O581*H581</f>
        <v>0</v>
      </c>
      <c r="Q581" s="180">
        <v>0</v>
      </c>
      <c r="R581" s="180">
        <f>Q581*H581</f>
        <v>0</v>
      </c>
      <c r="S581" s="180">
        <v>0</v>
      </c>
      <c r="T581" s="181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182" t="s">
        <v>122</v>
      </c>
      <c r="AT581" s="182" t="s">
        <v>117</v>
      </c>
      <c r="AU581" s="182" t="s">
        <v>83</v>
      </c>
      <c r="AY581" s="18" t="s">
        <v>114</v>
      </c>
      <c r="BE581" s="183">
        <f>IF(N581="základní",J581,0)</f>
        <v>0</v>
      </c>
      <c r="BF581" s="183">
        <f>IF(N581="snížená",J581,0)</f>
        <v>0</v>
      </c>
      <c r="BG581" s="183">
        <f>IF(N581="zákl. přenesená",J581,0)</f>
        <v>0</v>
      </c>
      <c r="BH581" s="183">
        <f>IF(N581="sníž. přenesená",J581,0)</f>
        <v>0</v>
      </c>
      <c r="BI581" s="183">
        <f>IF(N581="nulová",J581,0)</f>
        <v>0</v>
      </c>
      <c r="BJ581" s="18" t="s">
        <v>81</v>
      </c>
      <c r="BK581" s="183">
        <f>ROUND(I581*H581,2)</f>
        <v>0</v>
      </c>
      <c r="BL581" s="18" t="s">
        <v>122</v>
      </c>
      <c r="BM581" s="182" t="s">
        <v>918</v>
      </c>
    </row>
    <row r="582" s="2" customFormat="1">
      <c r="A582" s="37"/>
      <c r="B582" s="38"/>
      <c r="C582" s="37"/>
      <c r="D582" s="184" t="s">
        <v>124</v>
      </c>
      <c r="E582" s="37"/>
      <c r="F582" s="185" t="s">
        <v>919</v>
      </c>
      <c r="G582" s="37"/>
      <c r="H582" s="37"/>
      <c r="I582" s="186"/>
      <c r="J582" s="37"/>
      <c r="K582" s="37"/>
      <c r="L582" s="38"/>
      <c r="M582" s="187"/>
      <c r="N582" s="188"/>
      <c r="O582" s="76"/>
      <c r="P582" s="76"/>
      <c r="Q582" s="76"/>
      <c r="R582" s="76"/>
      <c r="S582" s="76"/>
      <c r="T582" s="77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T582" s="18" t="s">
        <v>124</v>
      </c>
      <c r="AU582" s="18" t="s">
        <v>83</v>
      </c>
    </row>
    <row r="583" s="2" customFormat="1">
      <c r="A583" s="37"/>
      <c r="B583" s="38"/>
      <c r="C583" s="37"/>
      <c r="D583" s="189" t="s">
        <v>126</v>
      </c>
      <c r="E583" s="37"/>
      <c r="F583" s="190" t="s">
        <v>920</v>
      </c>
      <c r="G583" s="37"/>
      <c r="H583" s="37"/>
      <c r="I583" s="186"/>
      <c r="J583" s="37"/>
      <c r="K583" s="37"/>
      <c r="L583" s="38"/>
      <c r="M583" s="187"/>
      <c r="N583" s="188"/>
      <c r="O583" s="76"/>
      <c r="P583" s="76"/>
      <c r="Q583" s="76"/>
      <c r="R583" s="76"/>
      <c r="S583" s="76"/>
      <c r="T583" s="77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8" t="s">
        <v>126</v>
      </c>
      <c r="AU583" s="18" t="s">
        <v>83</v>
      </c>
    </row>
    <row r="584" s="13" customFormat="1">
      <c r="A584" s="13"/>
      <c r="B584" s="191"/>
      <c r="C584" s="13"/>
      <c r="D584" s="184" t="s">
        <v>128</v>
      </c>
      <c r="E584" s="192" t="s">
        <v>1</v>
      </c>
      <c r="F584" s="193" t="s">
        <v>883</v>
      </c>
      <c r="G584" s="13"/>
      <c r="H584" s="194">
        <v>36.843000000000004</v>
      </c>
      <c r="I584" s="195"/>
      <c r="J584" s="13"/>
      <c r="K584" s="13"/>
      <c r="L584" s="191"/>
      <c r="M584" s="196"/>
      <c r="N584" s="197"/>
      <c r="O584" s="197"/>
      <c r="P584" s="197"/>
      <c r="Q584" s="197"/>
      <c r="R584" s="197"/>
      <c r="S584" s="197"/>
      <c r="T584" s="19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92" t="s">
        <v>128</v>
      </c>
      <c r="AU584" s="192" t="s">
        <v>83</v>
      </c>
      <c r="AV584" s="13" t="s">
        <v>83</v>
      </c>
      <c r="AW584" s="13" t="s">
        <v>30</v>
      </c>
      <c r="AX584" s="13" t="s">
        <v>73</v>
      </c>
      <c r="AY584" s="192" t="s">
        <v>114</v>
      </c>
    </row>
    <row r="585" s="13" customFormat="1">
      <c r="A585" s="13"/>
      <c r="B585" s="191"/>
      <c r="C585" s="13"/>
      <c r="D585" s="184" t="s">
        <v>128</v>
      </c>
      <c r="E585" s="192" t="s">
        <v>1</v>
      </c>
      <c r="F585" s="193" t="s">
        <v>884</v>
      </c>
      <c r="G585" s="13"/>
      <c r="H585" s="194">
        <v>6.6539999999999999</v>
      </c>
      <c r="I585" s="195"/>
      <c r="J585" s="13"/>
      <c r="K585" s="13"/>
      <c r="L585" s="191"/>
      <c r="M585" s="196"/>
      <c r="N585" s="197"/>
      <c r="O585" s="197"/>
      <c r="P585" s="197"/>
      <c r="Q585" s="197"/>
      <c r="R585" s="197"/>
      <c r="S585" s="197"/>
      <c r="T585" s="19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2" t="s">
        <v>128</v>
      </c>
      <c r="AU585" s="192" t="s">
        <v>83</v>
      </c>
      <c r="AV585" s="13" t="s">
        <v>83</v>
      </c>
      <c r="AW585" s="13" t="s">
        <v>30</v>
      </c>
      <c r="AX585" s="13" t="s">
        <v>73</v>
      </c>
      <c r="AY585" s="192" t="s">
        <v>114</v>
      </c>
    </row>
    <row r="586" s="14" customFormat="1">
      <c r="A586" s="14"/>
      <c r="B586" s="202"/>
      <c r="C586" s="14"/>
      <c r="D586" s="184" t="s">
        <v>128</v>
      </c>
      <c r="E586" s="203" t="s">
        <v>1</v>
      </c>
      <c r="F586" s="204" t="s">
        <v>237</v>
      </c>
      <c r="G586" s="14"/>
      <c r="H586" s="205">
        <v>43.497</v>
      </c>
      <c r="I586" s="206"/>
      <c r="J586" s="14"/>
      <c r="K586" s="14"/>
      <c r="L586" s="202"/>
      <c r="M586" s="207"/>
      <c r="N586" s="208"/>
      <c r="O586" s="208"/>
      <c r="P586" s="208"/>
      <c r="Q586" s="208"/>
      <c r="R586" s="208"/>
      <c r="S586" s="208"/>
      <c r="T586" s="20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03" t="s">
        <v>128</v>
      </c>
      <c r="AU586" s="203" t="s">
        <v>83</v>
      </c>
      <c r="AV586" s="14" t="s">
        <v>122</v>
      </c>
      <c r="AW586" s="14" t="s">
        <v>30</v>
      </c>
      <c r="AX586" s="14" t="s">
        <v>81</v>
      </c>
      <c r="AY586" s="203" t="s">
        <v>114</v>
      </c>
    </row>
    <row r="587" s="2" customFormat="1" ht="44.25" customHeight="1">
      <c r="A587" s="37"/>
      <c r="B587" s="170"/>
      <c r="C587" s="171" t="s">
        <v>921</v>
      </c>
      <c r="D587" s="171" t="s">
        <v>117</v>
      </c>
      <c r="E587" s="172" t="s">
        <v>922</v>
      </c>
      <c r="F587" s="173" t="s">
        <v>334</v>
      </c>
      <c r="G587" s="174" t="s">
        <v>266</v>
      </c>
      <c r="H587" s="175">
        <v>163.173</v>
      </c>
      <c r="I587" s="176"/>
      <c r="J587" s="177">
        <f>ROUND(I587*H587,2)</f>
        <v>0</v>
      </c>
      <c r="K587" s="173" t="s">
        <v>121</v>
      </c>
      <c r="L587" s="38"/>
      <c r="M587" s="178" t="s">
        <v>1</v>
      </c>
      <c r="N587" s="179" t="s">
        <v>38</v>
      </c>
      <c r="O587" s="76"/>
      <c r="P587" s="180">
        <f>O587*H587</f>
        <v>0</v>
      </c>
      <c r="Q587" s="180">
        <v>0</v>
      </c>
      <c r="R587" s="180">
        <f>Q587*H587</f>
        <v>0</v>
      </c>
      <c r="S587" s="180">
        <v>0</v>
      </c>
      <c r="T587" s="181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182" t="s">
        <v>122</v>
      </c>
      <c r="AT587" s="182" t="s">
        <v>117</v>
      </c>
      <c r="AU587" s="182" t="s">
        <v>83</v>
      </c>
      <c r="AY587" s="18" t="s">
        <v>114</v>
      </c>
      <c r="BE587" s="183">
        <f>IF(N587="základní",J587,0)</f>
        <v>0</v>
      </c>
      <c r="BF587" s="183">
        <f>IF(N587="snížená",J587,0)</f>
        <v>0</v>
      </c>
      <c r="BG587" s="183">
        <f>IF(N587="zákl. přenesená",J587,0)</f>
        <v>0</v>
      </c>
      <c r="BH587" s="183">
        <f>IF(N587="sníž. přenesená",J587,0)</f>
        <v>0</v>
      </c>
      <c r="BI587" s="183">
        <f>IF(N587="nulová",J587,0)</f>
        <v>0</v>
      </c>
      <c r="BJ587" s="18" t="s">
        <v>81</v>
      </c>
      <c r="BK587" s="183">
        <f>ROUND(I587*H587,2)</f>
        <v>0</v>
      </c>
      <c r="BL587" s="18" t="s">
        <v>122</v>
      </c>
      <c r="BM587" s="182" t="s">
        <v>923</v>
      </c>
    </row>
    <row r="588" s="2" customFormat="1">
      <c r="A588" s="37"/>
      <c r="B588" s="38"/>
      <c r="C588" s="37"/>
      <c r="D588" s="184" t="s">
        <v>124</v>
      </c>
      <c r="E588" s="37"/>
      <c r="F588" s="185" t="s">
        <v>334</v>
      </c>
      <c r="G588" s="37"/>
      <c r="H588" s="37"/>
      <c r="I588" s="186"/>
      <c r="J588" s="37"/>
      <c r="K588" s="37"/>
      <c r="L588" s="38"/>
      <c r="M588" s="187"/>
      <c r="N588" s="188"/>
      <c r="O588" s="76"/>
      <c r="P588" s="76"/>
      <c r="Q588" s="76"/>
      <c r="R588" s="76"/>
      <c r="S588" s="76"/>
      <c r="T588" s="77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T588" s="18" t="s">
        <v>124</v>
      </c>
      <c r="AU588" s="18" t="s">
        <v>83</v>
      </c>
    </row>
    <row r="589" s="2" customFormat="1">
      <c r="A589" s="37"/>
      <c r="B589" s="38"/>
      <c r="C589" s="37"/>
      <c r="D589" s="189" t="s">
        <v>126</v>
      </c>
      <c r="E589" s="37"/>
      <c r="F589" s="190" t="s">
        <v>924</v>
      </c>
      <c r="G589" s="37"/>
      <c r="H589" s="37"/>
      <c r="I589" s="186"/>
      <c r="J589" s="37"/>
      <c r="K589" s="37"/>
      <c r="L589" s="38"/>
      <c r="M589" s="187"/>
      <c r="N589" s="188"/>
      <c r="O589" s="76"/>
      <c r="P589" s="76"/>
      <c r="Q589" s="76"/>
      <c r="R589" s="76"/>
      <c r="S589" s="76"/>
      <c r="T589" s="77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18" t="s">
        <v>126</v>
      </c>
      <c r="AU589" s="18" t="s">
        <v>83</v>
      </c>
    </row>
    <row r="590" s="13" customFormat="1">
      <c r="A590" s="13"/>
      <c r="B590" s="191"/>
      <c r="C590" s="13"/>
      <c r="D590" s="184" t="s">
        <v>128</v>
      </c>
      <c r="E590" s="192" t="s">
        <v>1</v>
      </c>
      <c r="F590" s="193" t="s">
        <v>877</v>
      </c>
      <c r="G590" s="13"/>
      <c r="H590" s="194">
        <v>97.536000000000001</v>
      </c>
      <c r="I590" s="195"/>
      <c r="J590" s="13"/>
      <c r="K590" s="13"/>
      <c r="L590" s="191"/>
      <c r="M590" s="196"/>
      <c r="N590" s="197"/>
      <c r="O590" s="197"/>
      <c r="P590" s="197"/>
      <c r="Q590" s="197"/>
      <c r="R590" s="197"/>
      <c r="S590" s="197"/>
      <c r="T590" s="19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92" t="s">
        <v>128</v>
      </c>
      <c r="AU590" s="192" t="s">
        <v>83</v>
      </c>
      <c r="AV590" s="13" t="s">
        <v>83</v>
      </c>
      <c r="AW590" s="13" t="s">
        <v>30</v>
      </c>
      <c r="AX590" s="13" t="s">
        <v>73</v>
      </c>
      <c r="AY590" s="192" t="s">
        <v>114</v>
      </c>
    </row>
    <row r="591" s="13" customFormat="1">
      <c r="A591" s="13"/>
      <c r="B591" s="191"/>
      <c r="C591" s="13"/>
      <c r="D591" s="184" t="s">
        <v>128</v>
      </c>
      <c r="E591" s="192" t="s">
        <v>1</v>
      </c>
      <c r="F591" s="193" t="s">
        <v>882</v>
      </c>
      <c r="G591" s="13"/>
      <c r="H591" s="194">
        <v>65.637</v>
      </c>
      <c r="I591" s="195"/>
      <c r="J591" s="13"/>
      <c r="K591" s="13"/>
      <c r="L591" s="191"/>
      <c r="M591" s="196"/>
      <c r="N591" s="197"/>
      <c r="O591" s="197"/>
      <c r="P591" s="197"/>
      <c r="Q591" s="197"/>
      <c r="R591" s="197"/>
      <c r="S591" s="197"/>
      <c r="T591" s="19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2" t="s">
        <v>128</v>
      </c>
      <c r="AU591" s="192" t="s">
        <v>83</v>
      </c>
      <c r="AV591" s="13" t="s">
        <v>83</v>
      </c>
      <c r="AW591" s="13" t="s">
        <v>30</v>
      </c>
      <c r="AX591" s="13" t="s">
        <v>73</v>
      </c>
      <c r="AY591" s="192" t="s">
        <v>114</v>
      </c>
    </row>
    <row r="592" s="14" customFormat="1">
      <c r="A592" s="14"/>
      <c r="B592" s="202"/>
      <c r="C592" s="14"/>
      <c r="D592" s="184" t="s">
        <v>128</v>
      </c>
      <c r="E592" s="203" t="s">
        <v>1</v>
      </c>
      <c r="F592" s="204" t="s">
        <v>237</v>
      </c>
      <c r="G592" s="14"/>
      <c r="H592" s="205">
        <v>163.173</v>
      </c>
      <c r="I592" s="206"/>
      <c r="J592" s="14"/>
      <c r="K592" s="14"/>
      <c r="L592" s="202"/>
      <c r="M592" s="207"/>
      <c r="N592" s="208"/>
      <c r="O592" s="208"/>
      <c r="P592" s="208"/>
      <c r="Q592" s="208"/>
      <c r="R592" s="208"/>
      <c r="S592" s="208"/>
      <c r="T592" s="20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03" t="s">
        <v>128</v>
      </c>
      <c r="AU592" s="203" t="s">
        <v>83</v>
      </c>
      <c r="AV592" s="14" t="s">
        <v>122</v>
      </c>
      <c r="AW592" s="14" t="s">
        <v>30</v>
      </c>
      <c r="AX592" s="14" t="s">
        <v>81</v>
      </c>
      <c r="AY592" s="203" t="s">
        <v>114</v>
      </c>
    </row>
    <row r="593" s="2" customFormat="1" ht="44.25" customHeight="1">
      <c r="A593" s="37"/>
      <c r="B593" s="170"/>
      <c r="C593" s="171" t="s">
        <v>925</v>
      </c>
      <c r="D593" s="171" t="s">
        <v>117</v>
      </c>
      <c r="E593" s="172" t="s">
        <v>926</v>
      </c>
      <c r="F593" s="173" t="s">
        <v>927</v>
      </c>
      <c r="G593" s="174" t="s">
        <v>266</v>
      </c>
      <c r="H593" s="175">
        <v>47.527000000000001</v>
      </c>
      <c r="I593" s="176"/>
      <c r="J593" s="177">
        <f>ROUND(I593*H593,2)</f>
        <v>0</v>
      </c>
      <c r="K593" s="173" t="s">
        <v>121</v>
      </c>
      <c r="L593" s="38"/>
      <c r="M593" s="178" t="s">
        <v>1</v>
      </c>
      <c r="N593" s="179" t="s">
        <v>38</v>
      </c>
      <c r="O593" s="76"/>
      <c r="P593" s="180">
        <f>O593*H593</f>
        <v>0</v>
      </c>
      <c r="Q593" s="180">
        <v>0</v>
      </c>
      <c r="R593" s="180">
        <f>Q593*H593</f>
        <v>0</v>
      </c>
      <c r="S593" s="180">
        <v>0</v>
      </c>
      <c r="T593" s="181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82" t="s">
        <v>122</v>
      </c>
      <c r="AT593" s="182" t="s">
        <v>117</v>
      </c>
      <c r="AU593" s="182" t="s">
        <v>83</v>
      </c>
      <c r="AY593" s="18" t="s">
        <v>114</v>
      </c>
      <c r="BE593" s="183">
        <f>IF(N593="základní",J593,0)</f>
        <v>0</v>
      </c>
      <c r="BF593" s="183">
        <f>IF(N593="snížená",J593,0)</f>
        <v>0</v>
      </c>
      <c r="BG593" s="183">
        <f>IF(N593="zákl. přenesená",J593,0)</f>
        <v>0</v>
      </c>
      <c r="BH593" s="183">
        <f>IF(N593="sníž. přenesená",J593,0)</f>
        <v>0</v>
      </c>
      <c r="BI593" s="183">
        <f>IF(N593="nulová",J593,0)</f>
        <v>0</v>
      </c>
      <c r="BJ593" s="18" t="s">
        <v>81</v>
      </c>
      <c r="BK593" s="183">
        <f>ROUND(I593*H593,2)</f>
        <v>0</v>
      </c>
      <c r="BL593" s="18" t="s">
        <v>122</v>
      </c>
      <c r="BM593" s="182" t="s">
        <v>928</v>
      </c>
    </row>
    <row r="594" s="2" customFormat="1">
      <c r="A594" s="37"/>
      <c r="B594" s="38"/>
      <c r="C594" s="37"/>
      <c r="D594" s="184" t="s">
        <v>124</v>
      </c>
      <c r="E594" s="37"/>
      <c r="F594" s="185" t="s">
        <v>927</v>
      </c>
      <c r="G594" s="37"/>
      <c r="H594" s="37"/>
      <c r="I594" s="186"/>
      <c r="J594" s="37"/>
      <c r="K594" s="37"/>
      <c r="L594" s="38"/>
      <c r="M594" s="187"/>
      <c r="N594" s="188"/>
      <c r="O594" s="76"/>
      <c r="P594" s="76"/>
      <c r="Q594" s="76"/>
      <c r="R594" s="76"/>
      <c r="S594" s="76"/>
      <c r="T594" s="77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8" t="s">
        <v>124</v>
      </c>
      <c r="AU594" s="18" t="s">
        <v>83</v>
      </c>
    </row>
    <row r="595" s="2" customFormat="1">
      <c r="A595" s="37"/>
      <c r="B595" s="38"/>
      <c r="C595" s="37"/>
      <c r="D595" s="189" t="s">
        <v>126</v>
      </c>
      <c r="E595" s="37"/>
      <c r="F595" s="190" t="s">
        <v>929</v>
      </c>
      <c r="G595" s="37"/>
      <c r="H595" s="37"/>
      <c r="I595" s="186"/>
      <c r="J595" s="37"/>
      <c r="K595" s="37"/>
      <c r="L595" s="38"/>
      <c r="M595" s="187"/>
      <c r="N595" s="188"/>
      <c r="O595" s="76"/>
      <c r="P595" s="76"/>
      <c r="Q595" s="76"/>
      <c r="R595" s="76"/>
      <c r="S595" s="76"/>
      <c r="T595" s="77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18" t="s">
        <v>126</v>
      </c>
      <c r="AU595" s="18" t="s">
        <v>83</v>
      </c>
    </row>
    <row r="596" s="13" customFormat="1">
      <c r="A596" s="13"/>
      <c r="B596" s="191"/>
      <c r="C596" s="13"/>
      <c r="D596" s="184" t="s">
        <v>128</v>
      </c>
      <c r="E596" s="192" t="s">
        <v>1</v>
      </c>
      <c r="F596" s="193" t="s">
        <v>878</v>
      </c>
      <c r="G596" s="13"/>
      <c r="H596" s="194">
        <v>2.0329999999999999</v>
      </c>
      <c r="I596" s="195"/>
      <c r="J596" s="13"/>
      <c r="K596" s="13"/>
      <c r="L596" s="191"/>
      <c r="M596" s="196"/>
      <c r="N596" s="197"/>
      <c r="O596" s="197"/>
      <c r="P596" s="197"/>
      <c r="Q596" s="197"/>
      <c r="R596" s="197"/>
      <c r="S596" s="197"/>
      <c r="T596" s="19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92" t="s">
        <v>128</v>
      </c>
      <c r="AU596" s="192" t="s">
        <v>83</v>
      </c>
      <c r="AV596" s="13" t="s">
        <v>83</v>
      </c>
      <c r="AW596" s="13" t="s">
        <v>30</v>
      </c>
      <c r="AX596" s="13" t="s">
        <v>73</v>
      </c>
      <c r="AY596" s="192" t="s">
        <v>114</v>
      </c>
    </row>
    <row r="597" s="13" customFormat="1">
      <c r="A597" s="13"/>
      <c r="B597" s="191"/>
      <c r="C597" s="13"/>
      <c r="D597" s="184" t="s">
        <v>128</v>
      </c>
      <c r="E597" s="192" t="s">
        <v>1</v>
      </c>
      <c r="F597" s="193" t="s">
        <v>879</v>
      </c>
      <c r="G597" s="13"/>
      <c r="H597" s="194">
        <v>45.494</v>
      </c>
      <c r="I597" s="195"/>
      <c r="J597" s="13"/>
      <c r="K597" s="13"/>
      <c r="L597" s="191"/>
      <c r="M597" s="196"/>
      <c r="N597" s="197"/>
      <c r="O597" s="197"/>
      <c r="P597" s="197"/>
      <c r="Q597" s="197"/>
      <c r="R597" s="197"/>
      <c r="S597" s="197"/>
      <c r="T597" s="19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92" t="s">
        <v>128</v>
      </c>
      <c r="AU597" s="192" t="s">
        <v>83</v>
      </c>
      <c r="AV597" s="13" t="s">
        <v>83</v>
      </c>
      <c r="AW597" s="13" t="s">
        <v>30</v>
      </c>
      <c r="AX597" s="13" t="s">
        <v>73</v>
      </c>
      <c r="AY597" s="192" t="s">
        <v>114</v>
      </c>
    </row>
    <row r="598" s="14" customFormat="1">
      <c r="A598" s="14"/>
      <c r="B598" s="202"/>
      <c r="C598" s="14"/>
      <c r="D598" s="184" t="s">
        <v>128</v>
      </c>
      <c r="E598" s="203" t="s">
        <v>1</v>
      </c>
      <c r="F598" s="204" t="s">
        <v>237</v>
      </c>
      <c r="G598" s="14"/>
      <c r="H598" s="205">
        <v>47.527000000000001</v>
      </c>
      <c r="I598" s="206"/>
      <c r="J598" s="14"/>
      <c r="K598" s="14"/>
      <c r="L598" s="202"/>
      <c r="M598" s="207"/>
      <c r="N598" s="208"/>
      <c r="O598" s="208"/>
      <c r="P598" s="208"/>
      <c r="Q598" s="208"/>
      <c r="R598" s="208"/>
      <c r="S598" s="208"/>
      <c r="T598" s="20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03" t="s">
        <v>128</v>
      </c>
      <c r="AU598" s="203" t="s">
        <v>83</v>
      </c>
      <c r="AV598" s="14" t="s">
        <v>122</v>
      </c>
      <c r="AW598" s="14" t="s">
        <v>30</v>
      </c>
      <c r="AX598" s="14" t="s">
        <v>81</v>
      </c>
      <c r="AY598" s="203" t="s">
        <v>114</v>
      </c>
    </row>
    <row r="599" s="12" customFormat="1" ht="22.8" customHeight="1">
      <c r="A599" s="12"/>
      <c r="B599" s="157"/>
      <c r="C599" s="12"/>
      <c r="D599" s="158" t="s">
        <v>72</v>
      </c>
      <c r="E599" s="168" t="s">
        <v>930</v>
      </c>
      <c r="F599" s="168" t="s">
        <v>931</v>
      </c>
      <c r="G599" s="12"/>
      <c r="H599" s="12"/>
      <c r="I599" s="160"/>
      <c r="J599" s="169">
        <f>BK599</f>
        <v>0</v>
      </c>
      <c r="K599" s="12"/>
      <c r="L599" s="157"/>
      <c r="M599" s="162"/>
      <c r="N599" s="163"/>
      <c r="O599" s="163"/>
      <c r="P599" s="164">
        <f>SUM(P600:P602)</f>
        <v>0</v>
      </c>
      <c r="Q599" s="163"/>
      <c r="R599" s="164">
        <f>SUM(R600:R602)</f>
        <v>0</v>
      </c>
      <c r="S599" s="163"/>
      <c r="T599" s="165">
        <f>SUM(T600:T602)</f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158" t="s">
        <v>81</v>
      </c>
      <c r="AT599" s="166" t="s">
        <v>72</v>
      </c>
      <c r="AU599" s="166" t="s">
        <v>81</v>
      </c>
      <c r="AY599" s="158" t="s">
        <v>114</v>
      </c>
      <c r="BK599" s="167">
        <f>SUM(BK600:BK602)</f>
        <v>0</v>
      </c>
    </row>
    <row r="600" s="2" customFormat="1" ht="24.15" customHeight="1">
      <c r="A600" s="37"/>
      <c r="B600" s="170"/>
      <c r="C600" s="171" t="s">
        <v>932</v>
      </c>
      <c r="D600" s="171" t="s">
        <v>117</v>
      </c>
      <c r="E600" s="172" t="s">
        <v>933</v>
      </c>
      <c r="F600" s="173" t="s">
        <v>934</v>
      </c>
      <c r="G600" s="174" t="s">
        <v>266</v>
      </c>
      <c r="H600" s="175">
        <v>431.363</v>
      </c>
      <c r="I600" s="176"/>
      <c r="J600" s="177">
        <f>ROUND(I600*H600,2)</f>
        <v>0</v>
      </c>
      <c r="K600" s="173" t="s">
        <v>121</v>
      </c>
      <c r="L600" s="38"/>
      <c r="M600" s="178" t="s">
        <v>1</v>
      </c>
      <c r="N600" s="179" t="s">
        <v>38</v>
      </c>
      <c r="O600" s="76"/>
      <c r="P600" s="180">
        <f>O600*H600</f>
        <v>0</v>
      </c>
      <c r="Q600" s="180">
        <v>0</v>
      </c>
      <c r="R600" s="180">
        <f>Q600*H600</f>
        <v>0</v>
      </c>
      <c r="S600" s="180">
        <v>0</v>
      </c>
      <c r="T600" s="181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82" t="s">
        <v>122</v>
      </c>
      <c r="AT600" s="182" t="s">
        <v>117</v>
      </c>
      <c r="AU600" s="182" t="s">
        <v>83</v>
      </c>
      <c r="AY600" s="18" t="s">
        <v>114</v>
      </c>
      <c r="BE600" s="183">
        <f>IF(N600="základní",J600,0)</f>
        <v>0</v>
      </c>
      <c r="BF600" s="183">
        <f>IF(N600="snížená",J600,0)</f>
        <v>0</v>
      </c>
      <c r="BG600" s="183">
        <f>IF(N600="zákl. přenesená",J600,0)</f>
        <v>0</v>
      </c>
      <c r="BH600" s="183">
        <f>IF(N600="sníž. přenesená",J600,0)</f>
        <v>0</v>
      </c>
      <c r="BI600" s="183">
        <f>IF(N600="nulová",J600,0)</f>
        <v>0</v>
      </c>
      <c r="BJ600" s="18" t="s">
        <v>81</v>
      </c>
      <c r="BK600" s="183">
        <f>ROUND(I600*H600,2)</f>
        <v>0</v>
      </c>
      <c r="BL600" s="18" t="s">
        <v>122</v>
      </c>
      <c r="BM600" s="182" t="s">
        <v>935</v>
      </c>
    </row>
    <row r="601" s="2" customFormat="1">
      <c r="A601" s="37"/>
      <c r="B601" s="38"/>
      <c r="C601" s="37"/>
      <c r="D601" s="184" t="s">
        <v>124</v>
      </c>
      <c r="E601" s="37"/>
      <c r="F601" s="185" t="s">
        <v>936</v>
      </c>
      <c r="G601" s="37"/>
      <c r="H601" s="37"/>
      <c r="I601" s="186"/>
      <c r="J601" s="37"/>
      <c r="K601" s="37"/>
      <c r="L601" s="38"/>
      <c r="M601" s="187"/>
      <c r="N601" s="188"/>
      <c r="O601" s="76"/>
      <c r="P601" s="76"/>
      <c r="Q601" s="76"/>
      <c r="R601" s="76"/>
      <c r="S601" s="76"/>
      <c r="T601" s="77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18" t="s">
        <v>124</v>
      </c>
      <c r="AU601" s="18" t="s">
        <v>83</v>
      </c>
    </row>
    <row r="602" s="2" customFormat="1">
      <c r="A602" s="37"/>
      <c r="B602" s="38"/>
      <c r="C602" s="37"/>
      <c r="D602" s="189" t="s">
        <v>126</v>
      </c>
      <c r="E602" s="37"/>
      <c r="F602" s="190" t="s">
        <v>937</v>
      </c>
      <c r="G602" s="37"/>
      <c r="H602" s="37"/>
      <c r="I602" s="186"/>
      <c r="J602" s="37"/>
      <c r="K602" s="37"/>
      <c r="L602" s="38"/>
      <c r="M602" s="187"/>
      <c r="N602" s="188"/>
      <c r="O602" s="76"/>
      <c r="P602" s="76"/>
      <c r="Q602" s="76"/>
      <c r="R602" s="76"/>
      <c r="S602" s="76"/>
      <c r="T602" s="77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T602" s="18" t="s">
        <v>126</v>
      </c>
      <c r="AU602" s="18" t="s">
        <v>83</v>
      </c>
    </row>
    <row r="603" s="12" customFormat="1" ht="25.92" customHeight="1">
      <c r="A603" s="12"/>
      <c r="B603" s="157"/>
      <c r="C603" s="12"/>
      <c r="D603" s="158" t="s">
        <v>72</v>
      </c>
      <c r="E603" s="159" t="s">
        <v>938</v>
      </c>
      <c r="F603" s="159" t="s">
        <v>939</v>
      </c>
      <c r="G603" s="12"/>
      <c r="H603" s="12"/>
      <c r="I603" s="160"/>
      <c r="J603" s="161">
        <f>BK603</f>
        <v>0</v>
      </c>
      <c r="K603" s="12"/>
      <c r="L603" s="157"/>
      <c r="M603" s="162"/>
      <c r="N603" s="163"/>
      <c r="O603" s="163"/>
      <c r="P603" s="164">
        <f>P604</f>
        <v>0</v>
      </c>
      <c r="Q603" s="163"/>
      <c r="R603" s="164">
        <f>R604</f>
        <v>0.75901637999999994</v>
      </c>
      <c r="S603" s="163"/>
      <c r="T603" s="165">
        <f>T604</f>
        <v>0.20063999999999999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158" t="s">
        <v>83</v>
      </c>
      <c r="AT603" s="166" t="s">
        <v>72</v>
      </c>
      <c r="AU603" s="166" t="s">
        <v>73</v>
      </c>
      <c r="AY603" s="158" t="s">
        <v>114</v>
      </c>
      <c r="BK603" s="167">
        <f>BK604</f>
        <v>0</v>
      </c>
    </row>
    <row r="604" s="12" customFormat="1" ht="22.8" customHeight="1">
      <c r="A604" s="12"/>
      <c r="B604" s="157"/>
      <c r="C604" s="12"/>
      <c r="D604" s="158" t="s">
        <v>72</v>
      </c>
      <c r="E604" s="168" t="s">
        <v>940</v>
      </c>
      <c r="F604" s="168" t="s">
        <v>941</v>
      </c>
      <c r="G604" s="12"/>
      <c r="H604" s="12"/>
      <c r="I604" s="160"/>
      <c r="J604" s="169">
        <f>BK604</f>
        <v>0</v>
      </c>
      <c r="K604" s="12"/>
      <c r="L604" s="157"/>
      <c r="M604" s="162"/>
      <c r="N604" s="163"/>
      <c r="O604" s="163"/>
      <c r="P604" s="164">
        <f>SUM(P605:P628)</f>
        <v>0</v>
      </c>
      <c r="Q604" s="163"/>
      <c r="R604" s="164">
        <f>SUM(R605:R628)</f>
        <v>0.75901637999999994</v>
      </c>
      <c r="S604" s="163"/>
      <c r="T604" s="165">
        <f>SUM(T605:T628)</f>
        <v>0.20063999999999999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158" t="s">
        <v>83</v>
      </c>
      <c r="AT604" s="166" t="s">
        <v>72</v>
      </c>
      <c r="AU604" s="166" t="s">
        <v>81</v>
      </c>
      <c r="AY604" s="158" t="s">
        <v>114</v>
      </c>
      <c r="BK604" s="167">
        <f>SUM(BK605:BK628)</f>
        <v>0</v>
      </c>
    </row>
    <row r="605" s="2" customFormat="1" ht="16.5" customHeight="1">
      <c r="A605" s="37"/>
      <c r="B605" s="170"/>
      <c r="C605" s="171" t="s">
        <v>942</v>
      </c>
      <c r="D605" s="171" t="s">
        <v>117</v>
      </c>
      <c r="E605" s="172" t="s">
        <v>943</v>
      </c>
      <c r="F605" s="173" t="s">
        <v>944</v>
      </c>
      <c r="G605" s="174" t="s">
        <v>206</v>
      </c>
      <c r="H605" s="175">
        <v>50.159999999999997</v>
      </c>
      <c r="I605" s="176"/>
      <c r="J605" s="177">
        <f>ROUND(I605*H605,2)</f>
        <v>0</v>
      </c>
      <c r="K605" s="173" t="s">
        <v>121</v>
      </c>
      <c r="L605" s="38"/>
      <c r="M605" s="178" t="s">
        <v>1</v>
      </c>
      <c r="N605" s="179" t="s">
        <v>38</v>
      </c>
      <c r="O605" s="76"/>
      <c r="P605" s="180">
        <f>O605*H605</f>
        <v>0</v>
      </c>
      <c r="Q605" s="180">
        <v>0</v>
      </c>
      <c r="R605" s="180">
        <f>Q605*H605</f>
        <v>0</v>
      </c>
      <c r="S605" s="180">
        <v>0.0040000000000000001</v>
      </c>
      <c r="T605" s="181">
        <f>S605*H605</f>
        <v>0.20063999999999999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82" t="s">
        <v>298</v>
      </c>
      <c r="AT605" s="182" t="s">
        <v>117</v>
      </c>
      <c r="AU605" s="182" t="s">
        <v>83</v>
      </c>
      <c r="AY605" s="18" t="s">
        <v>114</v>
      </c>
      <c r="BE605" s="183">
        <f>IF(N605="základní",J605,0)</f>
        <v>0</v>
      </c>
      <c r="BF605" s="183">
        <f>IF(N605="snížená",J605,0)</f>
        <v>0</v>
      </c>
      <c r="BG605" s="183">
        <f>IF(N605="zákl. přenesená",J605,0)</f>
        <v>0</v>
      </c>
      <c r="BH605" s="183">
        <f>IF(N605="sníž. přenesená",J605,0)</f>
        <v>0</v>
      </c>
      <c r="BI605" s="183">
        <f>IF(N605="nulová",J605,0)</f>
        <v>0</v>
      </c>
      <c r="BJ605" s="18" t="s">
        <v>81</v>
      </c>
      <c r="BK605" s="183">
        <f>ROUND(I605*H605,2)</f>
        <v>0</v>
      </c>
      <c r="BL605" s="18" t="s">
        <v>298</v>
      </c>
      <c r="BM605" s="182" t="s">
        <v>945</v>
      </c>
    </row>
    <row r="606" s="2" customFormat="1">
      <c r="A606" s="37"/>
      <c r="B606" s="38"/>
      <c r="C606" s="37"/>
      <c r="D606" s="184" t="s">
        <v>124</v>
      </c>
      <c r="E606" s="37"/>
      <c r="F606" s="185" t="s">
        <v>946</v>
      </c>
      <c r="G606" s="37"/>
      <c r="H606" s="37"/>
      <c r="I606" s="186"/>
      <c r="J606" s="37"/>
      <c r="K606" s="37"/>
      <c r="L606" s="38"/>
      <c r="M606" s="187"/>
      <c r="N606" s="188"/>
      <c r="O606" s="76"/>
      <c r="P606" s="76"/>
      <c r="Q606" s="76"/>
      <c r="R606" s="76"/>
      <c r="S606" s="76"/>
      <c r="T606" s="77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T606" s="18" t="s">
        <v>124</v>
      </c>
      <c r="AU606" s="18" t="s">
        <v>83</v>
      </c>
    </row>
    <row r="607" s="2" customFormat="1">
      <c r="A607" s="37"/>
      <c r="B607" s="38"/>
      <c r="C607" s="37"/>
      <c r="D607" s="189" t="s">
        <v>126</v>
      </c>
      <c r="E607" s="37"/>
      <c r="F607" s="190" t="s">
        <v>947</v>
      </c>
      <c r="G607" s="37"/>
      <c r="H607" s="37"/>
      <c r="I607" s="186"/>
      <c r="J607" s="37"/>
      <c r="K607" s="37"/>
      <c r="L607" s="38"/>
      <c r="M607" s="187"/>
      <c r="N607" s="188"/>
      <c r="O607" s="76"/>
      <c r="P607" s="76"/>
      <c r="Q607" s="76"/>
      <c r="R607" s="76"/>
      <c r="S607" s="76"/>
      <c r="T607" s="77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T607" s="18" t="s">
        <v>126</v>
      </c>
      <c r="AU607" s="18" t="s">
        <v>83</v>
      </c>
    </row>
    <row r="608" s="13" customFormat="1">
      <c r="A608" s="13"/>
      <c r="B608" s="191"/>
      <c r="C608" s="13"/>
      <c r="D608" s="184" t="s">
        <v>128</v>
      </c>
      <c r="E608" s="192" t="s">
        <v>1</v>
      </c>
      <c r="F608" s="193" t="s">
        <v>948</v>
      </c>
      <c r="G608" s="13"/>
      <c r="H608" s="194">
        <v>50.159999999999997</v>
      </c>
      <c r="I608" s="195"/>
      <c r="J608" s="13"/>
      <c r="K608" s="13"/>
      <c r="L608" s="191"/>
      <c r="M608" s="196"/>
      <c r="N608" s="197"/>
      <c r="O608" s="197"/>
      <c r="P608" s="197"/>
      <c r="Q608" s="197"/>
      <c r="R608" s="197"/>
      <c r="S608" s="197"/>
      <c r="T608" s="19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92" t="s">
        <v>128</v>
      </c>
      <c r="AU608" s="192" t="s">
        <v>83</v>
      </c>
      <c r="AV608" s="13" t="s">
        <v>83</v>
      </c>
      <c r="AW608" s="13" t="s">
        <v>30</v>
      </c>
      <c r="AX608" s="13" t="s">
        <v>81</v>
      </c>
      <c r="AY608" s="192" t="s">
        <v>114</v>
      </c>
    </row>
    <row r="609" s="2" customFormat="1" ht="21.75" customHeight="1">
      <c r="A609" s="37"/>
      <c r="B609" s="170"/>
      <c r="C609" s="171" t="s">
        <v>949</v>
      </c>
      <c r="D609" s="171" t="s">
        <v>117</v>
      </c>
      <c r="E609" s="172" t="s">
        <v>950</v>
      </c>
      <c r="F609" s="173" t="s">
        <v>951</v>
      </c>
      <c r="G609" s="174" t="s">
        <v>206</v>
      </c>
      <c r="H609" s="175">
        <v>106.121</v>
      </c>
      <c r="I609" s="176"/>
      <c r="J609" s="177">
        <f>ROUND(I609*H609,2)</f>
        <v>0</v>
      </c>
      <c r="K609" s="173" t="s">
        <v>121</v>
      </c>
      <c r="L609" s="38"/>
      <c r="M609" s="178" t="s">
        <v>1</v>
      </c>
      <c r="N609" s="179" t="s">
        <v>38</v>
      </c>
      <c r="O609" s="76"/>
      <c r="P609" s="180">
        <f>O609*H609</f>
        <v>0</v>
      </c>
      <c r="Q609" s="180">
        <v>0.00038000000000000002</v>
      </c>
      <c r="R609" s="180">
        <f>Q609*H609</f>
        <v>0.040325979999999997</v>
      </c>
      <c r="S609" s="180">
        <v>0</v>
      </c>
      <c r="T609" s="181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82" t="s">
        <v>298</v>
      </c>
      <c r="AT609" s="182" t="s">
        <v>117</v>
      </c>
      <c r="AU609" s="182" t="s">
        <v>83</v>
      </c>
      <c r="AY609" s="18" t="s">
        <v>114</v>
      </c>
      <c r="BE609" s="183">
        <f>IF(N609="základní",J609,0)</f>
        <v>0</v>
      </c>
      <c r="BF609" s="183">
        <f>IF(N609="snížená",J609,0)</f>
        <v>0</v>
      </c>
      <c r="BG609" s="183">
        <f>IF(N609="zákl. přenesená",J609,0)</f>
        <v>0</v>
      </c>
      <c r="BH609" s="183">
        <f>IF(N609="sníž. přenesená",J609,0)</f>
        <v>0</v>
      </c>
      <c r="BI609" s="183">
        <f>IF(N609="nulová",J609,0)</f>
        <v>0</v>
      </c>
      <c r="BJ609" s="18" t="s">
        <v>81</v>
      </c>
      <c r="BK609" s="183">
        <f>ROUND(I609*H609,2)</f>
        <v>0</v>
      </c>
      <c r="BL609" s="18" t="s">
        <v>298</v>
      </c>
      <c r="BM609" s="182" t="s">
        <v>952</v>
      </c>
    </row>
    <row r="610" s="2" customFormat="1">
      <c r="A610" s="37"/>
      <c r="B610" s="38"/>
      <c r="C610" s="37"/>
      <c r="D610" s="184" t="s">
        <v>124</v>
      </c>
      <c r="E610" s="37"/>
      <c r="F610" s="185" t="s">
        <v>953</v>
      </c>
      <c r="G610" s="37"/>
      <c r="H610" s="37"/>
      <c r="I610" s="186"/>
      <c r="J610" s="37"/>
      <c r="K610" s="37"/>
      <c r="L610" s="38"/>
      <c r="M610" s="187"/>
      <c r="N610" s="188"/>
      <c r="O610" s="76"/>
      <c r="P610" s="76"/>
      <c r="Q610" s="76"/>
      <c r="R610" s="76"/>
      <c r="S610" s="76"/>
      <c r="T610" s="77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8" t="s">
        <v>124</v>
      </c>
      <c r="AU610" s="18" t="s">
        <v>83</v>
      </c>
    </row>
    <row r="611" s="2" customFormat="1">
      <c r="A611" s="37"/>
      <c r="B611" s="38"/>
      <c r="C611" s="37"/>
      <c r="D611" s="189" t="s">
        <v>126</v>
      </c>
      <c r="E611" s="37"/>
      <c r="F611" s="190" t="s">
        <v>954</v>
      </c>
      <c r="G611" s="37"/>
      <c r="H611" s="37"/>
      <c r="I611" s="186"/>
      <c r="J611" s="37"/>
      <c r="K611" s="37"/>
      <c r="L611" s="38"/>
      <c r="M611" s="187"/>
      <c r="N611" s="188"/>
      <c r="O611" s="76"/>
      <c r="P611" s="76"/>
      <c r="Q611" s="76"/>
      <c r="R611" s="76"/>
      <c r="S611" s="76"/>
      <c r="T611" s="77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T611" s="18" t="s">
        <v>126</v>
      </c>
      <c r="AU611" s="18" t="s">
        <v>83</v>
      </c>
    </row>
    <row r="612" s="15" customFormat="1">
      <c r="A612" s="15"/>
      <c r="B612" s="220"/>
      <c r="C612" s="15"/>
      <c r="D612" s="184" t="s">
        <v>128</v>
      </c>
      <c r="E612" s="221" t="s">
        <v>1</v>
      </c>
      <c r="F612" s="222" t="s">
        <v>955</v>
      </c>
      <c r="G612" s="15"/>
      <c r="H612" s="221" t="s">
        <v>1</v>
      </c>
      <c r="I612" s="223"/>
      <c r="J612" s="15"/>
      <c r="K612" s="15"/>
      <c r="L612" s="220"/>
      <c r="M612" s="224"/>
      <c r="N612" s="225"/>
      <c r="O612" s="225"/>
      <c r="P612" s="225"/>
      <c r="Q612" s="225"/>
      <c r="R612" s="225"/>
      <c r="S612" s="225"/>
      <c r="T612" s="226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21" t="s">
        <v>128</v>
      </c>
      <c r="AU612" s="221" t="s">
        <v>83</v>
      </c>
      <c r="AV612" s="15" t="s">
        <v>81</v>
      </c>
      <c r="AW612" s="15" t="s">
        <v>30</v>
      </c>
      <c r="AX612" s="15" t="s">
        <v>73</v>
      </c>
      <c r="AY612" s="221" t="s">
        <v>114</v>
      </c>
    </row>
    <row r="613" s="13" customFormat="1">
      <c r="A613" s="13"/>
      <c r="B613" s="191"/>
      <c r="C613" s="13"/>
      <c r="D613" s="184" t="s">
        <v>128</v>
      </c>
      <c r="E613" s="192" t="s">
        <v>1</v>
      </c>
      <c r="F613" s="193" t="s">
        <v>956</v>
      </c>
      <c r="G613" s="13"/>
      <c r="H613" s="194">
        <v>91.799999999999997</v>
      </c>
      <c r="I613" s="195"/>
      <c r="J613" s="13"/>
      <c r="K613" s="13"/>
      <c r="L613" s="191"/>
      <c r="M613" s="196"/>
      <c r="N613" s="197"/>
      <c r="O613" s="197"/>
      <c r="P613" s="197"/>
      <c r="Q613" s="197"/>
      <c r="R613" s="197"/>
      <c r="S613" s="197"/>
      <c r="T613" s="19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92" t="s">
        <v>128</v>
      </c>
      <c r="AU613" s="192" t="s">
        <v>83</v>
      </c>
      <c r="AV613" s="13" t="s">
        <v>83</v>
      </c>
      <c r="AW613" s="13" t="s">
        <v>30</v>
      </c>
      <c r="AX613" s="13" t="s">
        <v>73</v>
      </c>
      <c r="AY613" s="192" t="s">
        <v>114</v>
      </c>
    </row>
    <row r="614" s="13" customFormat="1">
      <c r="A614" s="13"/>
      <c r="B614" s="191"/>
      <c r="C614" s="13"/>
      <c r="D614" s="184" t="s">
        <v>128</v>
      </c>
      <c r="E614" s="192" t="s">
        <v>1</v>
      </c>
      <c r="F614" s="193" t="s">
        <v>957</v>
      </c>
      <c r="G614" s="13"/>
      <c r="H614" s="194">
        <v>14.321</v>
      </c>
      <c r="I614" s="195"/>
      <c r="J614" s="13"/>
      <c r="K614" s="13"/>
      <c r="L614" s="191"/>
      <c r="M614" s="196"/>
      <c r="N614" s="197"/>
      <c r="O614" s="197"/>
      <c r="P614" s="197"/>
      <c r="Q614" s="197"/>
      <c r="R614" s="197"/>
      <c r="S614" s="197"/>
      <c r="T614" s="19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192" t="s">
        <v>128</v>
      </c>
      <c r="AU614" s="192" t="s">
        <v>83</v>
      </c>
      <c r="AV614" s="13" t="s">
        <v>83</v>
      </c>
      <c r="AW614" s="13" t="s">
        <v>30</v>
      </c>
      <c r="AX614" s="13" t="s">
        <v>73</v>
      </c>
      <c r="AY614" s="192" t="s">
        <v>114</v>
      </c>
    </row>
    <row r="615" s="14" customFormat="1">
      <c r="A615" s="14"/>
      <c r="B615" s="202"/>
      <c r="C615" s="14"/>
      <c r="D615" s="184" t="s">
        <v>128</v>
      </c>
      <c r="E615" s="203" t="s">
        <v>1</v>
      </c>
      <c r="F615" s="204" t="s">
        <v>237</v>
      </c>
      <c r="G615" s="14"/>
      <c r="H615" s="205">
        <v>106.121</v>
      </c>
      <c r="I615" s="206"/>
      <c r="J615" s="14"/>
      <c r="K615" s="14"/>
      <c r="L615" s="202"/>
      <c r="M615" s="207"/>
      <c r="N615" s="208"/>
      <c r="O615" s="208"/>
      <c r="P615" s="208"/>
      <c r="Q615" s="208"/>
      <c r="R615" s="208"/>
      <c r="S615" s="208"/>
      <c r="T615" s="20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03" t="s">
        <v>128</v>
      </c>
      <c r="AU615" s="203" t="s">
        <v>83</v>
      </c>
      <c r="AV615" s="14" t="s">
        <v>122</v>
      </c>
      <c r="AW615" s="14" t="s">
        <v>30</v>
      </c>
      <c r="AX615" s="14" t="s">
        <v>81</v>
      </c>
      <c r="AY615" s="203" t="s">
        <v>114</v>
      </c>
    </row>
    <row r="616" s="2" customFormat="1" ht="37.8" customHeight="1">
      <c r="A616" s="37"/>
      <c r="B616" s="170"/>
      <c r="C616" s="210" t="s">
        <v>958</v>
      </c>
      <c r="D616" s="210" t="s">
        <v>263</v>
      </c>
      <c r="E616" s="211" t="s">
        <v>959</v>
      </c>
      <c r="F616" s="212" t="s">
        <v>960</v>
      </c>
      <c r="G616" s="213" t="s">
        <v>206</v>
      </c>
      <c r="H616" s="214">
        <v>106.993</v>
      </c>
      <c r="I616" s="215"/>
      <c r="J616" s="216">
        <f>ROUND(I616*H616,2)</f>
        <v>0</v>
      </c>
      <c r="K616" s="212" t="s">
        <v>121</v>
      </c>
      <c r="L616" s="217"/>
      <c r="M616" s="218" t="s">
        <v>1</v>
      </c>
      <c r="N616" s="219" t="s">
        <v>38</v>
      </c>
      <c r="O616" s="76"/>
      <c r="P616" s="180">
        <f>O616*H616</f>
        <v>0</v>
      </c>
      <c r="Q616" s="180">
        <v>0.0054000000000000003</v>
      </c>
      <c r="R616" s="180">
        <f>Q616*H616</f>
        <v>0.5777622</v>
      </c>
      <c r="S616" s="180">
        <v>0</v>
      </c>
      <c r="T616" s="181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82" t="s">
        <v>399</v>
      </c>
      <c r="AT616" s="182" t="s">
        <v>263</v>
      </c>
      <c r="AU616" s="182" t="s">
        <v>83</v>
      </c>
      <c r="AY616" s="18" t="s">
        <v>114</v>
      </c>
      <c r="BE616" s="183">
        <f>IF(N616="základní",J616,0)</f>
        <v>0</v>
      </c>
      <c r="BF616" s="183">
        <f>IF(N616="snížená",J616,0)</f>
        <v>0</v>
      </c>
      <c r="BG616" s="183">
        <f>IF(N616="zákl. přenesená",J616,0)</f>
        <v>0</v>
      </c>
      <c r="BH616" s="183">
        <f>IF(N616="sníž. přenesená",J616,0)</f>
        <v>0</v>
      </c>
      <c r="BI616" s="183">
        <f>IF(N616="nulová",J616,0)</f>
        <v>0</v>
      </c>
      <c r="BJ616" s="18" t="s">
        <v>81</v>
      </c>
      <c r="BK616" s="183">
        <f>ROUND(I616*H616,2)</f>
        <v>0</v>
      </c>
      <c r="BL616" s="18" t="s">
        <v>298</v>
      </c>
      <c r="BM616" s="182" t="s">
        <v>961</v>
      </c>
    </row>
    <row r="617" s="2" customFormat="1">
      <c r="A617" s="37"/>
      <c r="B617" s="38"/>
      <c r="C617" s="37"/>
      <c r="D617" s="184" t="s">
        <v>124</v>
      </c>
      <c r="E617" s="37"/>
      <c r="F617" s="185" t="s">
        <v>960</v>
      </c>
      <c r="G617" s="37"/>
      <c r="H617" s="37"/>
      <c r="I617" s="186"/>
      <c r="J617" s="37"/>
      <c r="K617" s="37"/>
      <c r="L617" s="38"/>
      <c r="M617" s="187"/>
      <c r="N617" s="188"/>
      <c r="O617" s="76"/>
      <c r="P617" s="76"/>
      <c r="Q617" s="76"/>
      <c r="R617" s="76"/>
      <c r="S617" s="76"/>
      <c r="T617" s="77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18" t="s">
        <v>124</v>
      </c>
      <c r="AU617" s="18" t="s">
        <v>83</v>
      </c>
    </row>
    <row r="618" s="13" customFormat="1">
      <c r="A618" s="13"/>
      <c r="B618" s="191"/>
      <c r="C618" s="13"/>
      <c r="D618" s="184" t="s">
        <v>128</v>
      </c>
      <c r="E618" s="13"/>
      <c r="F618" s="193" t="s">
        <v>962</v>
      </c>
      <c r="G618" s="13"/>
      <c r="H618" s="194">
        <v>106.993</v>
      </c>
      <c r="I618" s="195"/>
      <c r="J618" s="13"/>
      <c r="K618" s="13"/>
      <c r="L618" s="191"/>
      <c r="M618" s="196"/>
      <c r="N618" s="197"/>
      <c r="O618" s="197"/>
      <c r="P618" s="197"/>
      <c r="Q618" s="197"/>
      <c r="R618" s="197"/>
      <c r="S618" s="197"/>
      <c r="T618" s="19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92" t="s">
        <v>128</v>
      </c>
      <c r="AU618" s="192" t="s">
        <v>83</v>
      </c>
      <c r="AV618" s="13" t="s">
        <v>83</v>
      </c>
      <c r="AW618" s="13" t="s">
        <v>3</v>
      </c>
      <c r="AX618" s="13" t="s">
        <v>81</v>
      </c>
      <c r="AY618" s="192" t="s">
        <v>114</v>
      </c>
    </row>
    <row r="619" s="2" customFormat="1" ht="44.25" customHeight="1">
      <c r="A619" s="37"/>
      <c r="B619" s="170"/>
      <c r="C619" s="210" t="s">
        <v>963</v>
      </c>
      <c r="D619" s="210" t="s">
        <v>263</v>
      </c>
      <c r="E619" s="211" t="s">
        <v>964</v>
      </c>
      <c r="F619" s="212" t="s">
        <v>965</v>
      </c>
      <c r="G619" s="213" t="s">
        <v>206</v>
      </c>
      <c r="H619" s="214">
        <v>16.690999999999999</v>
      </c>
      <c r="I619" s="215"/>
      <c r="J619" s="216">
        <f>ROUND(I619*H619,2)</f>
        <v>0</v>
      </c>
      <c r="K619" s="212" t="s">
        <v>121</v>
      </c>
      <c r="L619" s="217"/>
      <c r="M619" s="218" t="s">
        <v>1</v>
      </c>
      <c r="N619" s="219" t="s">
        <v>38</v>
      </c>
      <c r="O619" s="76"/>
      <c r="P619" s="180">
        <f>O619*H619</f>
        <v>0</v>
      </c>
      <c r="Q619" s="180">
        <v>0.0054000000000000003</v>
      </c>
      <c r="R619" s="180">
        <f>Q619*H619</f>
        <v>0.0901314</v>
      </c>
      <c r="S619" s="180">
        <v>0</v>
      </c>
      <c r="T619" s="181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82" t="s">
        <v>399</v>
      </c>
      <c r="AT619" s="182" t="s">
        <v>263</v>
      </c>
      <c r="AU619" s="182" t="s">
        <v>83</v>
      </c>
      <c r="AY619" s="18" t="s">
        <v>114</v>
      </c>
      <c r="BE619" s="183">
        <f>IF(N619="základní",J619,0)</f>
        <v>0</v>
      </c>
      <c r="BF619" s="183">
        <f>IF(N619="snížená",J619,0)</f>
        <v>0</v>
      </c>
      <c r="BG619" s="183">
        <f>IF(N619="zákl. přenesená",J619,0)</f>
        <v>0</v>
      </c>
      <c r="BH619" s="183">
        <f>IF(N619="sníž. přenesená",J619,0)</f>
        <v>0</v>
      </c>
      <c r="BI619" s="183">
        <f>IF(N619="nulová",J619,0)</f>
        <v>0</v>
      </c>
      <c r="BJ619" s="18" t="s">
        <v>81</v>
      </c>
      <c r="BK619" s="183">
        <f>ROUND(I619*H619,2)</f>
        <v>0</v>
      </c>
      <c r="BL619" s="18" t="s">
        <v>298</v>
      </c>
      <c r="BM619" s="182" t="s">
        <v>966</v>
      </c>
    </row>
    <row r="620" s="2" customFormat="1">
      <c r="A620" s="37"/>
      <c r="B620" s="38"/>
      <c r="C620" s="37"/>
      <c r="D620" s="184" t="s">
        <v>124</v>
      </c>
      <c r="E620" s="37"/>
      <c r="F620" s="185" t="s">
        <v>965</v>
      </c>
      <c r="G620" s="37"/>
      <c r="H620" s="37"/>
      <c r="I620" s="186"/>
      <c r="J620" s="37"/>
      <c r="K620" s="37"/>
      <c r="L620" s="38"/>
      <c r="M620" s="187"/>
      <c r="N620" s="188"/>
      <c r="O620" s="76"/>
      <c r="P620" s="76"/>
      <c r="Q620" s="76"/>
      <c r="R620" s="76"/>
      <c r="S620" s="76"/>
      <c r="T620" s="77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8" t="s">
        <v>124</v>
      </c>
      <c r="AU620" s="18" t="s">
        <v>83</v>
      </c>
    </row>
    <row r="621" s="13" customFormat="1">
      <c r="A621" s="13"/>
      <c r="B621" s="191"/>
      <c r="C621" s="13"/>
      <c r="D621" s="184" t="s">
        <v>128</v>
      </c>
      <c r="E621" s="13"/>
      <c r="F621" s="193" t="s">
        <v>967</v>
      </c>
      <c r="G621" s="13"/>
      <c r="H621" s="194">
        <v>16.690999999999999</v>
      </c>
      <c r="I621" s="195"/>
      <c r="J621" s="13"/>
      <c r="K621" s="13"/>
      <c r="L621" s="191"/>
      <c r="M621" s="196"/>
      <c r="N621" s="197"/>
      <c r="O621" s="197"/>
      <c r="P621" s="197"/>
      <c r="Q621" s="197"/>
      <c r="R621" s="197"/>
      <c r="S621" s="197"/>
      <c r="T621" s="19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92" t="s">
        <v>128</v>
      </c>
      <c r="AU621" s="192" t="s">
        <v>83</v>
      </c>
      <c r="AV621" s="13" t="s">
        <v>83</v>
      </c>
      <c r="AW621" s="13" t="s">
        <v>3</v>
      </c>
      <c r="AX621" s="13" t="s">
        <v>81</v>
      </c>
      <c r="AY621" s="192" t="s">
        <v>114</v>
      </c>
    </row>
    <row r="622" s="2" customFormat="1" ht="24.15" customHeight="1">
      <c r="A622" s="37"/>
      <c r="B622" s="170"/>
      <c r="C622" s="171" t="s">
        <v>968</v>
      </c>
      <c r="D622" s="171" t="s">
        <v>117</v>
      </c>
      <c r="E622" s="172" t="s">
        <v>969</v>
      </c>
      <c r="F622" s="173" t="s">
        <v>970</v>
      </c>
      <c r="G622" s="174" t="s">
        <v>206</v>
      </c>
      <c r="H622" s="175">
        <v>54.479999999999997</v>
      </c>
      <c r="I622" s="176"/>
      <c r="J622" s="177">
        <f>ROUND(I622*H622,2)</f>
        <v>0</v>
      </c>
      <c r="K622" s="173" t="s">
        <v>121</v>
      </c>
      <c r="L622" s="38"/>
      <c r="M622" s="178" t="s">
        <v>1</v>
      </c>
      <c r="N622" s="179" t="s">
        <v>38</v>
      </c>
      <c r="O622" s="76"/>
      <c r="P622" s="180">
        <f>O622*H622</f>
        <v>0</v>
      </c>
      <c r="Q622" s="180">
        <v>0</v>
      </c>
      <c r="R622" s="180">
        <f>Q622*H622</f>
        <v>0</v>
      </c>
      <c r="S622" s="180">
        <v>0</v>
      </c>
      <c r="T622" s="181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82" t="s">
        <v>298</v>
      </c>
      <c r="AT622" s="182" t="s">
        <v>117</v>
      </c>
      <c r="AU622" s="182" t="s">
        <v>83</v>
      </c>
      <c r="AY622" s="18" t="s">
        <v>114</v>
      </c>
      <c r="BE622" s="183">
        <f>IF(N622="základní",J622,0)</f>
        <v>0</v>
      </c>
      <c r="BF622" s="183">
        <f>IF(N622="snížená",J622,0)</f>
        <v>0</v>
      </c>
      <c r="BG622" s="183">
        <f>IF(N622="zákl. přenesená",J622,0)</f>
        <v>0</v>
      </c>
      <c r="BH622" s="183">
        <f>IF(N622="sníž. přenesená",J622,0)</f>
        <v>0</v>
      </c>
      <c r="BI622" s="183">
        <f>IF(N622="nulová",J622,0)</f>
        <v>0</v>
      </c>
      <c r="BJ622" s="18" t="s">
        <v>81</v>
      </c>
      <c r="BK622" s="183">
        <f>ROUND(I622*H622,2)</f>
        <v>0</v>
      </c>
      <c r="BL622" s="18" t="s">
        <v>298</v>
      </c>
      <c r="BM622" s="182" t="s">
        <v>971</v>
      </c>
    </row>
    <row r="623" s="2" customFormat="1">
      <c r="A623" s="37"/>
      <c r="B623" s="38"/>
      <c r="C623" s="37"/>
      <c r="D623" s="184" t="s">
        <v>124</v>
      </c>
      <c r="E623" s="37"/>
      <c r="F623" s="185" t="s">
        <v>972</v>
      </c>
      <c r="G623" s="37"/>
      <c r="H623" s="37"/>
      <c r="I623" s="186"/>
      <c r="J623" s="37"/>
      <c r="K623" s="37"/>
      <c r="L623" s="38"/>
      <c r="M623" s="187"/>
      <c r="N623" s="188"/>
      <c r="O623" s="76"/>
      <c r="P623" s="76"/>
      <c r="Q623" s="76"/>
      <c r="R623" s="76"/>
      <c r="S623" s="76"/>
      <c r="T623" s="77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T623" s="18" t="s">
        <v>124</v>
      </c>
      <c r="AU623" s="18" t="s">
        <v>83</v>
      </c>
    </row>
    <row r="624" s="2" customFormat="1">
      <c r="A624" s="37"/>
      <c r="B624" s="38"/>
      <c r="C624" s="37"/>
      <c r="D624" s="189" t="s">
        <v>126</v>
      </c>
      <c r="E624" s="37"/>
      <c r="F624" s="190" t="s">
        <v>973</v>
      </c>
      <c r="G624" s="37"/>
      <c r="H624" s="37"/>
      <c r="I624" s="186"/>
      <c r="J624" s="37"/>
      <c r="K624" s="37"/>
      <c r="L624" s="38"/>
      <c r="M624" s="187"/>
      <c r="N624" s="188"/>
      <c r="O624" s="76"/>
      <c r="P624" s="76"/>
      <c r="Q624" s="76"/>
      <c r="R624" s="76"/>
      <c r="S624" s="76"/>
      <c r="T624" s="77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T624" s="18" t="s">
        <v>126</v>
      </c>
      <c r="AU624" s="18" t="s">
        <v>83</v>
      </c>
    </row>
    <row r="625" s="13" customFormat="1">
      <c r="A625" s="13"/>
      <c r="B625" s="191"/>
      <c r="C625" s="13"/>
      <c r="D625" s="184" t="s">
        <v>128</v>
      </c>
      <c r="E625" s="192" t="s">
        <v>1</v>
      </c>
      <c r="F625" s="193" t="s">
        <v>974</v>
      </c>
      <c r="G625" s="13"/>
      <c r="H625" s="194">
        <v>54.479999999999997</v>
      </c>
      <c r="I625" s="195"/>
      <c r="J625" s="13"/>
      <c r="K625" s="13"/>
      <c r="L625" s="191"/>
      <c r="M625" s="196"/>
      <c r="N625" s="197"/>
      <c r="O625" s="197"/>
      <c r="P625" s="197"/>
      <c r="Q625" s="197"/>
      <c r="R625" s="197"/>
      <c r="S625" s="197"/>
      <c r="T625" s="19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92" t="s">
        <v>128</v>
      </c>
      <c r="AU625" s="192" t="s">
        <v>83</v>
      </c>
      <c r="AV625" s="13" t="s">
        <v>83</v>
      </c>
      <c r="AW625" s="13" t="s">
        <v>30</v>
      </c>
      <c r="AX625" s="13" t="s">
        <v>81</v>
      </c>
      <c r="AY625" s="192" t="s">
        <v>114</v>
      </c>
    </row>
    <row r="626" s="2" customFormat="1" ht="16.5" customHeight="1">
      <c r="A626" s="37"/>
      <c r="B626" s="170"/>
      <c r="C626" s="210" t="s">
        <v>975</v>
      </c>
      <c r="D626" s="210" t="s">
        <v>263</v>
      </c>
      <c r="E626" s="211" t="s">
        <v>976</v>
      </c>
      <c r="F626" s="212" t="s">
        <v>977</v>
      </c>
      <c r="G626" s="213" t="s">
        <v>206</v>
      </c>
      <c r="H626" s="214">
        <v>63.496000000000002</v>
      </c>
      <c r="I626" s="215"/>
      <c r="J626" s="216">
        <f>ROUND(I626*H626,2)</f>
        <v>0</v>
      </c>
      <c r="K626" s="212" t="s">
        <v>121</v>
      </c>
      <c r="L626" s="217"/>
      <c r="M626" s="218" t="s">
        <v>1</v>
      </c>
      <c r="N626" s="219" t="s">
        <v>38</v>
      </c>
      <c r="O626" s="76"/>
      <c r="P626" s="180">
        <f>O626*H626</f>
        <v>0</v>
      </c>
      <c r="Q626" s="180">
        <v>0.00080000000000000004</v>
      </c>
      <c r="R626" s="180">
        <f>Q626*H626</f>
        <v>0.050796800000000003</v>
      </c>
      <c r="S626" s="180">
        <v>0</v>
      </c>
      <c r="T626" s="181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182" t="s">
        <v>399</v>
      </c>
      <c r="AT626" s="182" t="s">
        <v>263</v>
      </c>
      <c r="AU626" s="182" t="s">
        <v>83</v>
      </c>
      <c r="AY626" s="18" t="s">
        <v>114</v>
      </c>
      <c r="BE626" s="183">
        <f>IF(N626="základní",J626,0)</f>
        <v>0</v>
      </c>
      <c r="BF626" s="183">
        <f>IF(N626="snížená",J626,0)</f>
        <v>0</v>
      </c>
      <c r="BG626" s="183">
        <f>IF(N626="zákl. přenesená",J626,0)</f>
        <v>0</v>
      </c>
      <c r="BH626" s="183">
        <f>IF(N626="sníž. přenesená",J626,0)</f>
        <v>0</v>
      </c>
      <c r="BI626" s="183">
        <f>IF(N626="nulová",J626,0)</f>
        <v>0</v>
      </c>
      <c r="BJ626" s="18" t="s">
        <v>81</v>
      </c>
      <c r="BK626" s="183">
        <f>ROUND(I626*H626,2)</f>
        <v>0</v>
      </c>
      <c r="BL626" s="18" t="s">
        <v>298</v>
      </c>
      <c r="BM626" s="182" t="s">
        <v>978</v>
      </c>
    </row>
    <row r="627" s="2" customFormat="1">
      <c r="A627" s="37"/>
      <c r="B627" s="38"/>
      <c r="C627" s="37"/>
      <c r="D627" s="184" t="s">
        <v>124</v>
      </c>
      <c r="E627" s="37"/>
      <c r="F627" s="185" t="s">
        <v>977</v>
      </c>
      <c r="G627" s="37"/>
      <c r="H627" s="37"/>
      <c r="I627" s="186"/>
      <c r="J627" s="37"/>
      <c r="K627" s="37"/>
      <c r="L627" s="38"/>
      <c r="M627" s="187"/>
      <c r="N627" s="188"/>
      <c r="O627" s="76"/>
      <c r="P627" s="76"/>
      <c r="Q627" s="76"/>
      <c r="R627" s="76"/>
      <c r="S627" s="76"/>
      <c r="T627" s="77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T627" s="18" t="s">
        <v>124</v>
      </c>
      <c r="AU627" s="18" t="s">
        <v>83</v>
      </c>
    </row>
    <row r="628" s="13" customFormat="1">
      <c r="A628" s="13"/>
      <c r="B628" s="191"/>
      <c r="C628" s="13"/>
      <c r="D628" s="184" t="s">
        <v>128</v>
      </c>
      <c r="E628" s="13"/>
      <c r="F628" s="193" t="s">
        <v>979</v>
      </c>
      <c r="G628" s="13"/>
      <c r="H628" s="194">
        <v>63.496000000000002</v>
      </c>
      <c r="I628" s="195"/>
      <c r="J628" s="13"/>
      <c r="K628" s="13"/>
      <c r="L628" s="191"/>
      <c r="M628" s="196"/>
      <c r="N628" s="197"/>
      <c r="O628" s="197"/>
      <c r="P628" s="197"/>
      <c r="Q628" s="197"/>
      <c r="R628" s="197"/>
      <c r="S628" s="197"/>
      <c r="T628" s="198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92" t="s">
        <v>128</v>
      </c>
      <c r="AU628" s="192" t="s">
        <v>83</v>
      </c>
      <c r="AV628" s="13" t="s">
        <v>83</v>
      </c>
      <c r="AW628" s="13" t="s">
        <v>3</v>
      </c>
      <c r="AX628" s="13" t="s">
        <v>81</v>
      </c>
      <c r="AY628" s="192" t="s">
        <v>114</v>
      </c>
    </row>
    <row r="629" s="12" customFormat="1" ht="25.92" customHeight="1">
      <c r="A629" s="12"/>
      <c r="B629" s="157"/>
      <c r="C629" s="12"/>
      <c r="D629" s="158" t="s">
        <v>72</v>
      </c>
      <c r="E629" s="159" t="s">
        <v>263</v>
      </c>
      <c r="F629" s="159" t="s">
        <v>980</v>
      </c>
      <c r="G629" s="12"/>
      <c r="H629" s="12"/>
      <c r="I629" s="160"/>
      <c r="J629" s="161">
        <f>BK629</f>
        <v>0</v>
      </c>
      <c r="K629" s="12"/>
      <c r="L629" s="157"/>
      <c r="M629" s="162"/>
      <c r="N629" s="163"/>
      <c r="O629" s="163"/>
      <c r="P629" s="164">
        <f>P630+P639</f>
        <v>0</v>
      </c>
      <c r="Q629" s="163"/>
      <c r="R629" s="164">
        <f>R630+R639</f>
        <v>2.2001499999999998</v>
      </c>
      <c r="S629" s="163"/>
      <c r="T629" s="165">
        <f>T630+T639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158" t="s">
        <v>136</v>
      </c>
      <c r="AT629" s="166" t="s">
        <v>72</v>
      </c>
      <c r="AU629" s="166" t="s">
        <v>73</v>
      </c>
      <c r="AY629" s="158" t="s">
        <v>114</v>
      </c>
      <c r="BK629" s="167">
        <f>BK630+BK639</f>
        <v>0</v>
      </c>
    </row>
    <row r="630" s="12" customFormat="1" ht="22.8" customHeight="1">
      <c r="A630" s="12"/>
      <c r="B630" s="157"/>
      <c r="C630" s="12"/>
      <c r="D630" s="158" t="s">
        <v>72</v>
      </c>
      <c r="E630" s="168" t="s">
        <v>981</v>
      </c>
      <c r="F630" s="168" t="s">
        <v>982</v>
      </c>
      <c r="G630" s="12"/>
      <c r="H630" s="12"/>
      <c r="I630" s="160"/>
      <c r="J630" s="169">
        <f>BK630</f>
        <v>0</v>
      </c>
      <c r="K630" s="12"/>
      <c r="L630" s="157"/>
      <c r="M630" s="162"/>
      <c r="N630" s="163"/>
      <c r="O630" s="163"/>
      <c r="P630" s="164">
        <f>SUM(P631:P638)</f>
        <v>0</v>
      </c>
      <c r="Q630" s="163"/>
      <c r="R630" s="164">
        <f>SUM(R631:R638)</f>
        <v>2.2001499999999998</v>
      </c>
      <c r="S630" s="163"/>
      <c r="T630" s="165">
        <f>SUM(T631:T638)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158" t="s">
        <v>136</v>
      </c>
      <c r="AT630" s="166" t="s">
        <v>72</v>
      </c>
      <c r="AU630" s="166" t="s">
        <v>81</v>
      </c>
      <c r="AY630" s="158" t="s">
        <v>114</v>
      </c>
      <c r="BK630" s="167">
        <f>SUM(BK631:BK638)</f>
        <v>0</v>
      </c>
    </row>
    <row r="631" s="2" customFormat="1" ht="16.5" customHeight="1">
      <c r="A631" s="37"/>
      <c r="B631" s="170"/>
      <c r="C631" s="171" t="s">
        <v>983</v>
      </c>
      <c r="D631" s="171" t="s">
        <v>117</v>
      </c>
      <c r="E631" s="172" t="s">
        <v>984</v>
      </c>
      <c r="F631" s="173" t="s">
        <v>985</v>
      </c>
      <c r="G631" s="174" t="s">
        <v>120</v>
      </c>
      <c r="H631" s="175">
        <v>1</v>
      </c>
      <c r="I631" s="176"/>
      <c r="J631" s="177">
        <f>ROUND(I631*H631,2)</f>
        <v>0</v>
      </c>
      <c r="K631" s="173" t="s">
        <v>121</v>
      </c>
      <c r="L631" s="38"/>
      <c r="M631" s="178" t="s">
        <v>1</v>
      </c>
      <c r="N631" s="179" t="s">
        <v>38</v>
      </c>
      <c r="O631" s="76"/>
      <c r="P631" s="180">
        <f>O631*H631</f>
        <v>0</v>
      </c>
      <c r="Q631" s="180">
        <v>2.2001499999999998</v>
      </c>
      <c r="R631" s="180">
        <f>Q631*H631</f>
        <v>2.2001499999999998</v>
      </c>
      <c r="S631" s="180">
        <v>0</v>
      </c>
      <c r="T631" s="181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82" t="s">
        <v>614</v>
      </c>
      <c r="AT631" s="182" t="s">
        <v>117</v>
      </c>
      <c r="AU631" s="182" t="s">
        <v>83</v>
      </c>
      <c r="AY631" s="18" t="s">
        <v>114</v>
      </c>
      <c r="BE631" s="183">
        <f>IF(N631="základní",J631,0)</f>
        <v>0</v>
      </c>
      <c r="BF631" s="183">
        <f>IF(N631="snížená",J631,0)</f>
        <v>0</v>
      </c>
      <c r="BG631" s="183">
        <f>IF(N631="zákl. přenesená",J631,0)</f>
        <v>0</v>
      </c>
      <c r="BH631" s="183">
        <f>IF(N631="sníž. přenesená",J631,0)</f>
        <v>0</v>
      </c>
      <c r="BI631" s="183">
        <f>IF(N631="nulová",J631,0)</f>
        <v>0</v>
      </c>
      <c r="BJ631" s="18" t="s">
        <v>81</v>
      </c>
      <c r="BK631" s="183">
        <f>ROUND(I631*H631,2)</f>
        <v>0</v>
      </c>
      <c r="BL631" s="18" t="s">
        <v>614</v>
      </c>
      <c r="BM631" s="182" t="s">
        <v>986</v>
      </c>
    </row>
    <row r="632" s="2" customFormat="1">
      <c r="A632" s="37"/>
      <c r="B632" s="38"/>
      <c r="C632" s="37"/>
      <c r="D632" s="184" t="s">
        <v>124</v>
      </c>
      <c r="E632" s="37"/>
      <c r="F632" s="185" t="s">
        <v>987</v>
      </c>
      <c r="G632" s="37"/>
      <c r="H632" s="37"/>
      <c r="I632" s="186"/>
      <c r="J632" s="37"/>
      <c r="K632" s="37"/>
      <c r="L632" s="38"/>
      <c r="M632" s="187"/>
      <c r="N632" s="188"/>
      <c r="O632" s="76"/>
      <c r="P632" s="76"/>
      <c r="Q632" s="76"/>
      <c r="R632" s="76"/>
      <c r="S632" s="76"/>
      <c r="T632" s="77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T632" s="18" t="s">
        <v>124</v>
      </c>
      <c r="AU632" s="18" t="s">
        <v>83</v>
      </c>
    </row>
    <row r="633" s="2" customFormat="1">
      <c r="A633" s="37"/>
      <c r="B633" s="38"/>
      <c r="C633" s="37"/>
      <c r="D633" s="189" t="s">
        <v>126</v>
      </c>
      <c r="E633" s="37"/>
      <c r="F633" s="190" t="s">
        <v>988</v>
      </c>
      <c r="G633" s="37"/>
      <c r="H633" s="37"/>
      <c r="I633" s="186"/>
      <c r="J633" s="37"/>
      <c r="K633" s="37"/>
      <c r="L633" s="38"/>
      <c r="M633" s="187"/>
      <c r="N633" s="188"/>
      <c r="O633" s="76"/>
      <c r="P633" s="76"/>
      <c r="Q633" s="76"/>
      <c r="R633" s="76"/>
      <c r="S633" s="76"/>
      <c r="T633" s="77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T633" s="18" t="s">
        <v>126</v>
      </c>
      <c r="AU633" s="18" t="s">
        <v>83</v>
      </c>
    </row>
    <row r="634" s="13" customFormat="1">
      <c r="A634" s="13"/>
      <c r="B634" s="191"/>
      <c r="C634" s="13"/>
      <c r="D634" s="184" t="s">
        <v>128</v>
      </c>
      <c r="E634" s="192" t="s">
        <v>1</v>
      </c>
      <c r="F634" s="193" t="s">
        <v>989</v>
      </c>
      <c r="G634" s="13"/>
      <c r="H634" s="194">
        <v>1</v>
      </c>
      <c r="I634" s="195"/>
      <c r="J634" s="13"/>
      <c r="K634" s="13"/>
      <c r="L634" s="191"/>
      <c r="M634" s="196"/>
      <c r="N634" s="197"/>
      <c r="O634" s="197"/>
      <c r="P634" s="197"/>
      <c r="Q634" s="197"/>
      <c r="R634" s="197"/>
      <c r="S634" s="197"/>
      <c r="T634" s="19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92" t="s">
        <v>128</v>
      </c>
      <c r="AU634" s="192" t="s">
        <v>83</v>
      </c>
      <c r="AV634" s="13" t="s">
        <v>83</v>
      </c>
      <c r="AW634" s="13" t="s">
        <v>30</v>
      </c>
      <c r="AX634" s="13" t="s">
        <v>81</v>
      </c>
      <c r="AY634" s="192" t="s">
        <v>114</v>
      </c>
    </row>
    <row r="635" s="2" customFormat="1" ht="16.5" customHeight="1">
      <c r="A635" s="37"/>
      <c r="B635" s="170"/>
      <c r="C635" s="171" t="s">
        <v>990</v>
      </c>
      <c r="D635" s="171" t="s">
        <v>117</v>
      </c>
      <c r="E635" s="172" t="s">
        <v>991</v>
      </c>
      <c r="F635" s="173" t="s">
        <v>992</v>
      </c>
      <c r="G635" s="174" t="s">
        <v>120</v>
      </c>
      <c r="H635" s="175">
        <v>1</v>
      </c>
      <c r="I635" s="176"/>
      <c r="J635" s="177">
        <f>ROUND(I635*H635,2)</f>
        <v>0</v>
      </c>
      <c r="K635" s="173" t="s">
        <v>121</v>
      </c>
      <c r="L635" s="38"/>
      <c r="M635" s="178" t="s">
        <v>1</v>
      </c>
      <c r="N635" s="179" t="s">
        <v>38</v>
      </c>
      <c r="O635" s="76"/>
      <c r="P635" s="180">
        <f>O635*H635</f>
        <v>0</v>
      </c>
      <c r="Q635" s="180">
        <v>0</v>
      </c>
      <c r="R635" s="180">
        <f>Q635*H635</f>
        <v>0</v>
      </c>
      <c r="S635" s="180">
        <v>0</v>
      </c>
      <c r="T635" s="181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82" t="s">
        <v>614</v>
      </c>
      <c r="AT635" s="182" t="s">
        <v>117</v>
      </c>
      <c r="AU635" s="182" t="s">
        <v>83</v>
      </c>
      <c r="AY635" s="18" t="s">
        <v>114</v>
      </c>
      <c r="BE635" s="183">
        <f>IF(N635="základní",J635,0)</f>
        <v>0</v>
      </c>
      <c r="BF635" s="183">
        <f>IF(N635="snížená",J635,0)</f>
        <v>0</v>
      </c>
      <c r="BG635" s="183">
        <f>IF(N635="zákl. přenesená",J635,0)</f>
        <v>0</v>
      </c>
      <c r="BH635" s="183">
        <f>IF(N635="sníž. přenesená",J635,0)</f>
        <v>0</v>
      </c>
      <c r="BI635" s="183">
        <f>IF(N635="nulová",J635,0)</f>
        <v>0</v>
      </c>
      <c r="BJ635" s="18" t="s">
        <v>81</v>
      </c>
      <c r="BK635" s="183">
        <f>ROUND(I635*H635,2)</f>
        <v>0</v>
      </c>
      <c r="BL635" s="18" t="s">
        <v>614</v>
      </c>
      <c r="BM635" s="182" t="s">
        <v>993</v>
      </c>
    </row>
    <row r="636" s="2" customFormat="1">
      <c r="A636" s="37"/>
      <c r="B636" s="38"/>
      <c r="C636" s="37"/>
      <c r="D636" s="184" t="s">
        <v>124</v>
      </c>
      <c r="E636" s="37"/>
      <c r="F636" s="185" t="s">
        <v>994</v>
      </c>
      <c r="G636" s="37"/>
      <c r="H636" s="37"/>
      <c r="I636" s="186"/>
      <c r="J636" s="37"/>
      <c r="K636" s="37"/>
      <c r="L636" s="38"/>
      <c r="M636" s="187"/>
      <c r="N636" s="188"/>
      <c r="O636" s="76"/>
      <c r="P636" s="76"/>
      <c r="Q636" s="76"/>
      <c r="R636" s="76"/>
      <c r="S636" s="76"/>
      <c r="T636" s="77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18" t="s">
        <v>124</v>
      </c>
      <c r="AU636" s="18" t="s">
        <v>83</v>
      </c>
    </row>
    <row r="637" s="2" customFormat="1">
      <c r="A637" s="37"/>
      <c r="B637" s="38"/>
      <c r="C637" s="37"/>
      <c r="D637" s="189" t="s">
        <v>126</v>
      </c>
      <c r="E637" s="37"/>
      <c r="F637" s="190" t="s">
        <v>995</v>
      </c>
      <c r="G637" s="37"/>
      <c r="H637" s="37"/>
      <c r="I637" s="186"/>
      <c r="J637" s="37"/>
      <c r="K637" s="37"/>
      <c r="L637" s="38"/>
      <c r="M637" s="187"/>
      <c r="N637" s="188"/>
      <c r="O637" s="76"/>
      <c r="P637" s="76"/>
      <c r="Q637" s="76"/>
      <c r="R637" s="76"/>
      <c r="S637" s="76"/>
      <c r="T637" s="77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T637" s="18" t="s">
        <v>126</v>
      </c>
      <c r="AU637" s="18" t="s">
        <v>83</v>
      </c>
    </row>
    <row r="638" s="13" customFormat="1">
      <c r="A638" s="13"/>
      <c r="B638" s="191"/>
      <c r="C638" s="13"/>
      <c r="D638" s="184" t="s">
        <v>128</v>
      </c>
      <c r="E638" s="192" t="s">
        <v>1</v>
      </c>
      <c r="F638" s="193" t="s">
        <v>996</v>
      </c>
      <c r="G638" s="13"/>
      <c r="H638" s="194">
        <v>1</v>
      </c>
      <c r="I638" s="195"/>
      <c r="J638" s="13"/>
      <c r="K638" s="13"/>
      <c r="L638" s="191"/>
      <c r="M638" s="196"/>
      <c r="N638" s="197"/>
      <c r="O638" s="197"/>
      <c r="P638" s="197"/>
      <c r="Q638" s="197"/>
      <c r="R638" s="197"/>
      <c r="S638" s="197"/>
      <c r="T638" s="19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92" t="s">
        <v>128</v>
      </c>
      <c r="AU638" s="192" t="s">
        <v>83</v>
      </c>
      <c r="AV638" s="13" t="s">
        <v>83</v>
      </c>
      <c r="AW638" s="13" t="s">
        <v>30</v>
      </c>
      <c r="AX638" s="13" t="s">
        <v>81</v>
      </c>
      <c r="AY638" s="192" t="s">
        <v>114</v>
      </c>
    </row>
    <row r="639" s="12" customFormat="1" ht="22.8" customHeight="1">
      <c r="A639" s="12"/>
      <c r="B639" s="157"/>
      <c r="C639" s="12"/>
      <c r="D639" s="158" t="s">
        <v>72</v>
      </c>
      <c r="E639" s="168" t="s">
        <v>997</v>
      </c>
      <c r="F639" s="168" t="s">
        <v>998</v>
      </c>
      <c r="G639" s="12"/>
      <c r="H639" s="12"/>
      <c r="I639" s="160"/>
      <c r="J639" s="169">
        <f>BK639</f>
        <v>0</v>
      </c>
      <c r="K639" s="12"/>
      <c r="L639" s="157"/>
      <c r="M639" s="162"/>
      <c r="N639" s="163"/>
      <c r="O639" s="163"/>
      <c r="P639" s="164">
        <f>SUM(P640:P643)</f>
        <v>0</v>
      </c>
      <c r="Q639" s="163"/>
      <c r="R639" s="164">
        <f>SUM(R640:R643)</f>
        <v>0</v>
      </c>
      <c r="S639" s="163"/>
      <c r="T639" s="165">
        <f>SUM(T640:T643)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158" t="s">
        <v>136</v>
      </c>
      <c r="AT639" s="166" t="s">
        <v>72</v>
      </c>
      <c r="AU639" s="166" t="s">
        <v>81</v>
      </c>
      <c r="AY639" s="158" t="s">
        <v>114</v>
      </c>
      <c r="BK639" s="167">
        <f>SUM(BK640:BK643)</f>
        <v>0</v>
      </c>
    </row>
    <row r="640" s="2" customFormat="1" ht="33" customHeight="1">
      <c r="A640" s="37"/>
      <c r="B640" s="170"/>
      <c r="C640" s="171" t="s">
        <v>999</v>
      </c>
      <c r="D640" s="171" t="s">
        <v>117</v>
      </c>
      <c r="E640" s="172" t="s">
        <v>1000</v>
      </c>
      <c r="F640" s="173" t="s">
        <v>1001</v>
      </c>
      <c r="G640" s="174" t="s">
        <v>206</v>
      </c>
      <c r="H640" s="175">
        <v>1</v>
      </c>
      <c r="I640" s="176"/>
      <c r="J640" s="177">
        <f>ROUND(I640*H640,2)</f>
        <v>0</v>
      </c>
      <c r="K640" s="173" t="s">
        <v>121</v>
      </c>
      <c r="L640" s="38"/>
      <c r="M640" s="178" t="s">
        <v>1</v>
      </c>
      <c r="N640" s="179" t="s">
        <v>38</v>
      </c>
      <c r="O640" s="76"/>
      <c r="P640" s="180">
        <f>O640*H640</f>
        <v>0</v>
      </c>
      <c r="Q640" s="180">
        <v>0</v>
      </c>
      <c r="R640" s="180">
        <f>Q640*H640</f>
        <v>0</v>
      </c>
      <c r="S640" s="180">
        <v>0</v>
      </c>
      <c r="T640" s="181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82" t="s">
        <v>614</v>
      </c>
      <c r="AT640" s="182" t="s">
        <v>117</v>
      </c>
      <c r="AU640" s="182" t="s">
        <v>83</v>
      </c>
      <c r="AY640" s="18" t="s">
        <v>114</v>
      </c>
      <c r="BE640" s="183">
        <f>IF(N640="základní",J640,0)</f>
        <v>0</v>
      </c>
      <c r="BF640" s="183">
        <f>IF(N640="snížená",J640,0)</f>
        <v>0</v>
      </c>
      <c r="BG640" s="183">
        <f>IF(N640="zákl. přenesená",J640,0)</f>
        <v>0</v>
      </c>
      <c r="BH640" s="183">
        <f>IF(N640="sníž. přenesená",J640,0)</f>
        <v>0</v>
      </c>
      <c r="BI640" s="183">
        <f>IF(N640="nulová",J640,0)</f>
        <v>0</v>
      </c>
      <c r="BJ640" s="18" t="s">
        <v>81</v>
      </c>
      <c r="BK640" s="183">
        <f>ROUND(I640*H640,2)</f>
        <v>0</v>
      </c>
      <c r="BL640" s="18" t="s">
        <v>614</v>
      </c>
      <c r="BM640" s="182" t="s">
        <v>1002</v>
      </c>
    </row>
    <row r="641" s="2" customFormat="1">
      <c r="A641" s="37"/>
      <c r="B641" s="38"/>
      <c r="C641" s="37"/>
      <c r="D641" s="184" t="s">
        <v>124</v>
      </c>
      <c r="E641" s="37"/>
      <c r="F641" s="185" t="s">
        <v>1003</v>
      </c>
      <c r="G641" s="37"/>
      <c r="H641" s="37"/>
      <c r="I641" s="186"/>
      <c r="J641" s="37"/>
      <c r="K641" s="37"/>
      <c r="L641" s="38"/>
      <c r="M641" s="187"/>
      <c r="N641" s="188"/>
      <c r="O641" s="76"/>
      <c r="P641" s="76"/>
      <c r="Q641" s="76"/>
      <c r="R641" s="76"/>
      <c r="S641" s="76"/>
      <c r="T641" s="77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18" t="s">
        <v>124</v>
      </c>
      <c r="AU641" s="18" t="s">
        <v>83</v>
      </c>
    </row>
    <row r="642" s="2" customFormat="1">
      <c r="A642" s="37"/>
      <c r="B642" s="38"/>
      <c r="C642" s="37"/>
      <c r="D642" s="189" t="s">
        <v>126</v>
      </c>
      <c r="E642" s="37"/>
      <c r="F642" s="190" t="s">
        <v>1004</v>
      </c>
      <c r="G642" s="37"/>
      <c r="H642" s="37"/>
      <c r="I642" s="186"/>
      <c r="J642" s="37"/>
      <c r="K642" s="37"/>
      <c r="L642" s="38"/>
      <c r="M642" s="187"/>
      <c r="N642" s="188"/>
      <c r="O642" s="76"/>
      <c r="P642" s="76"/>
      <c r="Q642" s="76"/>
      <c r="R642" s="76"/>
      <c r="S642" s="76"/>
      <c r="T642" s="77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T642" s="18" t="s">
        <v>126</v>
      </c>
      <c r="AU642" s="18" t="s">
        <v>83</v>
      </c>
    </row>
    <row r="643" s="13" customFormat="1">
      <c r="A643" s="13"/>
      <c r="B643" s="191"/>
      <c r="C643" s="13"/>
      <c r="D643" s="184" t="s">
        <v>128</v>
      </c>
      <c r="E643" s="192" t="s">
        <v>1</v>
      </c>
      <c r="F643" s="193" t="s">
        <v>1005</v>
      </c>
      <c r="G643" s="13"/>
      <c r="H643" s="194">
        <v>1</v>
      </c>
      <c r="I643" s="195"/>
      <c r="J643" s="13"/>
      <c r="K643" s="13"/>
      <c r="L643" s="191"/>
      <c r="M643" s="196"/>
      <c r="N643" s="197"/>
      <c r="O643" s="197"/>
      <c r="P643" s="197"/>
      <c r="Q643" s="197"/>
      <c r="R643" s="197"/>
      <c r="S643" s="197"/>
      <c r="T643" s="19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92" t="s">
        <v>128</v>
      </c>
      <c r="AU643" s="192" t="s">
        <v>83</v>
      </c>
      <c r="AV643" s="13" t="s">
        <v>83</v>
      </c>
      <c r="AW643" s="13" t="s">
        <v>30</v>
      </c>
      <c r="AX643" s="13" t="s">
        <v>81</v>
      </c>
      <c r="AY643" s="192" t="s">
        <v>114</v>
      </c>
    </row>
    <row r="644" s="12" customFormat="1" ht="25.92" customHeight="1">
      <c r="A644" s="12"/>
      <c r="B644" s="157"/>
      <c r="C644" s="12"/>
      <c r="D644" s="158" t="s">
        <v>72</v>
      </c>
      <c r="E644" s="159" t="s">
        <v>175</v>
      </c>
      <c r="F644" s="159" t="s">
        <v>176</v>
      </c>
      <c r="G644" s="12"/>
      <c r="H644" s="12"/>
      <c r="I644" s="160"/>
      <c r="J644" s="161">
        <f>BK644</f>
        <v>0</v>
      </c>
      <c r="K644" s="12"/>
      <c r="L644" s="157"/>
      <c r="M644" s="162"/>
      <c r="N644" s="163"/>
      <c r="O644" s="163"/>
      <c r="P644" s="164">
        <f>P645+P659+P663+P667</f>
        <v>0</v>
      </c>
      <c r="Q644" s="163"/>
      <c r="R644" s="164">
        <f>R645+R659+R663+R667</f>
        <v>0</v>
      </c>
      <c r="S644" s="163"/>
      <c r="T644" s="165">
        <f>T645+T659+T663+T667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158" t="s">
        <v>149</v>
      </c>
      <c r="AT644" s="166" t="s">
        <v>72</v>
      </c>
      <c r="AU644" s="166" t="s">
        <v>73</v>
      </c>
      <c r="AY644" s="158" t="s">
        <v>114</v>
      </c>
      <c r="BK644" s="167">
        <f>BK645+BK659+BK663+BK667</f>
        <v>0</v>
      </c>
    </row>
    <row r="645" s="12" customFormat="1" ht="22.8" customHeight="1">
      <c r="A645" s="12"/>
      <c r="B645" s="157"/>
      <c r="C645" s="12"/>
      <c r="D645" s="158" t="s">
        <v>72</v>
      </c>
      <c r="E645" s="168" t="s">
        <v>1006</v>
      </c>
      <c r="F645" s="168" t="s">
        <v>1007</v>
      </c>
      <c r="G645" s="12"/>
      <c r="H645" s="12"/>
      <c r="I645" s="160"/>
      <c r="J645" s="169">
        <f>BK645</f>
        <v>0</v>
      </c>
      <c r="K645" s="12"/>
      <c r="L645" s="157"/>
      <c r="M645" s="162"/>
      <c r="N645" s="163"/>
      <c r="O645" s="163"/>
      <c r="P645" s="164">
        <f>SUM(P646:P658)</f>
        <v>0</v>
      </c>
      <c r="Q645" s="163"/>
      <c r="R645" s="164">
        <f>SUM(R646:R658)</f>
        <v>0</v>
      </c>
      <c r="S645" s="163"/>
      <c r="T645" s="165">
        <f>SUM(T646:T658)</f>
        <v>0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158" t="s">
        <v>149</v>
      </c>
      <c r="AT645" s="166" t="s">
        <v>72</v>
      </c>
      <c r="AU645" s="166" t="s">
        <v>81</v>
      </c>
      <c r="AY645" s="158" t="s">
        <v>114</v>
      </c>
      <c r="BK645" s="167">
        <f>SUM(BK646:BK658)</f>
        <v>0</v>
      </c>
    </row>
    <row r="646" s="2" customFormat="1" ht="16.5" customHeight="1">
      <c r="A646" s="37"/>
      <c r="B646" s="170"/>
      <c r="C646" s="171" t="s">
        <v>1008</v>
      </c>
      <c r="D646" s="171" t="s">
        <v>117</v>
      </c>
      <c r="E646" s="172" t="s">
        <v>1009</v>
      </c>
      <c r="F646" s="173" t="s">
        <v>1010</v>
      </c>
      <c r="G646" s="174" t="s">
        <v>181</v>
      </c>
      <c r="H646" s="175">
        <v>1</v>
      </c>
      <c r="I646" s="176"/>
      <c r="J646" s="177">
        <f>ROUND(I646*H646,2)</f>
        <v>0</v>
      </c>
      <c r="K646" s="173" t="s">
        <v>121</v>
      </c>
      <c r="L646" s="38"/>
      <c r="M646" s="178" t="s">
        <v>1</v>
      </c>
      <c r="N646" s="179" t="s">
        <v>38</v>
      </c>
      <c r="O646" s="76"/>
      <c r="P646" s="180">
        <f>O646*H646</f>
        <v>0</v>
      </c>
      <c r="Q646" s="180">
        <v>0</v>
      </c>
      <c r="R646" s="180">
        <f>Q646*H646</f>
        <v>0</v>
      </c>
      <c r="S646" s="180">
        <v>0</v>
      </c>
      <c r="T646" s="181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82" t="s">
        <v>182</v>
      </c>
      <c r="AT646" s="182" t="s">
        <v>117</v>
      </c>
      <c r="AU646" s="182" t="s">
        <v>83</v>
      </c>
      <c r="AY646" s="18" t="s">
        <v>114</v>
      </c>
      <c r="BE646" s="183">
        <f>IF(N646="základní",J646,0)</f>
        <v>0</v>
      </c>
      <c r="BF646" s="183">
        <f>IF(N646="snížená",J646,0)</f>
        <v>0</v>
      </c>
      <c r="BG646" s="183">
        <f>IF(N646="zákl. přenesená",J646,0)</f>
        <v>0</v>
      </c>
      <c r="BH646" s="183">
        <f>IF(N646="sníž. přenesená",J646,0)</f>
        <v>0</v>
      </c>
      <c r="BI646" s="183">
        <f>IF(N646="nulová",J646,0)</f>
        <v>0</v>
      </c>
      <c r="BJ646" s="18" t="s">
        <v>81</v>
      </c>
      <c r="BK646" s="183">
        <f>ROUND(I646*H646,2)</f>
        <v>0</v>
      </c>
      <c r="BL646" s="18" t="s">
        <v>182</v>
      </c>
      <c r="BM646" s="182" t="s">
        <v>1011</v>
      </c>
    </row>
    <row r="647" s="2" customFormat="1">
      <c r="A647" s="37"/>
      <c r="B647" s="38"/>
      <c r="C647" s="37"/>
      <c r="D647" s="184" t="s">
        <v>124</v>
      </c>
      <c r="E647" s="37"/>
      <c r="F647" s="185" t="s">
        <v>1010</v>
      </c>
      <c r="G647" s="37"/>
      <c r="H647" s="37"/>
      <c r="I647" s="186"/>
      <c r="J647" s="37"/>
      <c r="K647" s="37"/>
      <c r="L647" s="38"/>
      <c r="M647" s="187"/>
      <c r="N647" s="188"/>
      <c r="O647" s="76"/>
      <c r="P647" s="76"/>
      <c r="Q647" s="76"/>
      <c r="R647" s="76"/>
      <c r="S647" s="76"/>
      <c r="T647" s="77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T647" s="18" t="s">
        <v>124</v>
      </c>
      <c r="AU647" s="18" t="s">
        <v>83</v>
      </c>
    </row>
    <row r="648" s="2" customFormat="1">
      <c r="A648" s="37"/>
      <c r="B648" s="38"/>
      <c r="C648" s="37"/>
      <c r="D648" s="189" t="s">
        <v>126</v>
      </c>
      <c r="E648" s="37"/>
      <c r="F648" s="190" t="s">
        <v>1012</v>
      </c>
      <c r="G648" s="37"/>
      <c r="H648" s="37"/>
      <c r="I648" s="186"/>
      <c r="J648" s="37"/>
      <c r="K648" s="37"/>
      <c r="L648" s="38"/>
      <c r="M648" s="187"/>
      <c r="N648" s="188"/>
      <c r="O648" s="76"/>
      <c r="P648" s="76"/>
      <c r="Q648" s="76"/>
      <c r="R648" s="76"/>
      <c r="S648" s="76"/>
      <c r="T648" s="77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T648" s="18" t="s">
        <v>126</v>
      </c>
      <c r="AU648" s="18" t="s">
        <v>83</v>
      </c>
    </row>
    <row r="649" s="2" customFormat="1" ht="16.5" customHeight="1">
      <c r="A649" s="37"/>
      <c r="B649" s="170"/>
      <c r="C649" s="171" t="s">
        <v>1013</v>
      </c>
      <c r="D649" s="171" t="s">
        <v>117</v>
      </c>
      <c r="E649" s="172" t="s">
        <v>1014</v>
      </c>
      <c r="F649" s="173" t="s">
        <v>1015</v>
      </c>
      <c r="G649" s="174" t="s">
        <v>181</v>
      </c>
      <c r="H649" s="175">
        <v>1</v>
      </c>
      <c r="I649" s="176"/>
      <c r="J649" s="177">
        <f>ROUND(I649*H649,2)</f>
        <v>0</v>
      </c>
      <c r="K649" s="173" t="s">
        <v>121</v>
      </c>
      <c r="L649" s="38"/>
      <c r="M649" s="178" t="s">
        <v>1</v>
      </c>
      <c r="N649" s="179" t="s">
        <v>38</v>
      </c>
      <c r="O649" s="76"/>
      <c r="P649" s="180">
        <f>O649*H649</f>
        <v>0</v>
      </c>
      <c r="Q649" s="180">
        <v>0</v>
      </c>
      <c r="R649" s="180">
        <f>Q649*H649</f>
        <v>0</v>
      </c>
      <c r="S649" s="180">
        <v>0</v>
      </c>
      <c r="T649" s="181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82" t="s">
        <v>182</v>
      </c>
      <c r="AT649" s="182" t="s">
        <v>117</v>
      </c>
      <c r="AU649" s="182" t="s">
        <v>83</v>
      </c>
      <c r="AY649" s="18" t="s">
        <v>114</v>
      </c>
      <c r="BE649" s="183">
        <f>IF(N649="základní",J649,0)</f>
        <v>0</v>
      </c>
      <c r="BF649" s="183">
        <f>IF(N649="snížená",J649,0)</f>
        <v>0</v>
      </c>
      <c r="BG649" s="183">
        <f>IF(N649="zákl. přenesená",J649,0)</f>
        <v>0</v>
      </c>
      <c r="BH649" s="183">
        <f>IF(N649="sníž. přenesená",J649,0)</f>
        <v>0</v>
      </c>
      <c r="BI649" s="183">
        <f>IF(N649="nulová",J649,0)</f>
        <v>0</v>
      </c>
      <c r="BJ649" s="18" t="s">
        <v>81</v>
      </c>
      <c r="BK649" s="183">
        <f>ROUND(I649*H649,2)</f>
        <v>0</v>
      </c>
      <c r="BL649" s="18" t="s">
        <v>182</v>
      </c>
      <c r="BM649" s="182" t="s">
        <v>1016</v>
      </c>
    </row>
    <row r="650" s="2" customFormat="1">
      <c r="A650" s="37"/>
      <c r="B650" s="38"/>
      <c r="C650" s="37"/>
      <c r="D650" s="184" t="s">
        <v>124</v>
      </c>
      <c r="E650" s="37"/>
      <c r="F650" s="185" t="s">
        <v>1015</v>
      </c>
      <c r="G650" s="37"/>
      <c r="H650" s="37"/>
      <c r="I650" s="186"/>
      <c r="J650" s="37"/>
      <c r="K650" s="37"/>
      <c r="L650" s="38"/>
      <c r="M650" s="187"/>
      <c r="N650" s="188"/>
      <c r="O650" s="76"/>
      <c r="P650" s="76"/>
      <c r="Q650" s="76"/>
      <c r="R650" s="76"/>
      <c r="S650" s="76"/>
      <c r="T650" s="77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T650" s="18" t="s">
        <v>124</v>
      </c>
      <c r="AU650" s="18" t="s">
        <v>83</v>
      </c>
    </row>
    <row r="651" s="2" customFormat="1">
      <c r="A651" s="37"/>
      <c r="B651" s="38"/>
      <c r="C651" s="37"/>
      <c r="D651" s="189" t="s">
        <v>126</v>
      </c>
      <c r="E651" s="37"/>
      <c r="F651" s="190" t="s">
        <v>1017</v>
      </c>
      <c r="G651" s="37"/>
      <c r="H651" s="37"/>
      <c r="I651" s="186"/>
      <c r="J651" s="37"/>
      <c r="K651" s="37"/>
      <c r="L651" s="38"/>
      <c r="M651" s="187"/>
      <c r="N651" s="188"/>
      <c r="O651" s="76"/>
      <c r="P651" s="76"/>
      <c r="Q651" s="76"/>
      <c r="R651" s="76"/>
      <c r="S651" s="76"/>
      <c r="T651" s="77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T651" s="18" t="s">
        <v>126</v>
      </c>
      <c r="AU651" s="18" t="s">
        <v>83</v>
      </c>
    </row>
    <row r="652" s="13" customFormat="1">
      <c r="A652" s="13"/>
      <c r="B652" s="191"/>
      <c r="C652" s="13"/>
      <c r="D652" s="184" t="s">
        <v>128</v>
      </c>
      <c r="E652" s="192" t="s">
        <v>1</v>
      </c>
      <c r="F652" s="193" t="s">
        <v>1018</v>
      </c>
      <c r="G652" s="13"/>
      <c r="H652" s="194">
        <v>1</v>
      </c>
      <c r="I652" s="195"/>
      <c r="J652" s="13"/>
      <c r="K652" s="13"/>
      <c r="L652" s="191"/>
      <c r="M652" s="196"/>
      <c r="N652" s="197"/>
      <c r="O652" s="197"/>
      <c r="P652" s="197"/>
      <c r="Q652" s="197"/>
      <c r="R652" s="197"/>
      <c r="S652" s="197"/>
      <c r="T652" s="19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92" t="s">
        <v>128</v>
      </c>
      <c r="AU652" s="192" t="s">
        <v>83</v>
      </c>
      <c r="AV652" s="13" t="s">
        <v>83</v>
      </c>
      <c r="AW652" s="13" t="s">
        <v>30</v>
      </c>
      <c r="AX652" s="13" t="s">
        <v>81</v>
      </c>
      <c r="AY652" s="192" t="s">
        <v>114</v>
      </c>
    </row>
    <row r="653" s="2" customFormat="1" ht="16.5" customHeight="1">
      <c r="A653" s="37"/>
      <c r="B653" s="170"/>
      <c r="C653" s="171" t="s">
        <v>1019</v>
      </c>
      <c r="D653" s="171" t="s">
        <v>117</v>
      </c>
      <c r="E653" s="172" t="s">
        <v>1020</v>
      </c>
      <c r="F653" s="173" t="s">
        <v>1021</v>
      </c>
      <c r="G653" s="174" t="s">
        <v>181</v>
      </c>
      <c r="H653" s="175">
        <v>1</v>
      </c>
      <c r="I653" s="176"/>
      <c r="J653" s="177">
        <f>ROUND(I653*H653,2)</f>
        <v>0</v>
      </c>
      <c r="K653" s="173" t="s">
        <v>121</v>
      </c>
      <c r="L653" s="38"/>
      <c r="M653" s="178" t="s">
        <v>1</v>
      </c>
      <c r="N653" s="179" t="s">
        <v>38</v>
      </c>
      <c r="O653" s="76"/>
      <c r="P653" s="180">
        <f>O653*H653</f>
        <v>0</v>
      </c>
      <c r="Q653" s="180">
        <v>0</v>
      </c>
      <c r="R653" s="180">
        <f>Q653*H653</f>
        <v>0</v>
      </c>
      <c r="S653" s="180">
        <v>0</v>
      </c>
      <c r="T653" s="181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182" t="s">
        <v>182</v>
      </c>
      <c r="AT653" s="182" t="s">
        <v>117</v>
      </c>
      <c r="AU653" s="182" t="s">
        <v>83</v>
      </c>
      <c r="AY653" s="18" t="s">
        <v>114</v>
      </c>
      <c r="BE653" s="183">
        <f>IF(N653="základní",J653,0)</f>
        <v>0</v>
      </c>
      <c r="BF653" s="183">
        <f>IF(N653="snížená",J653,0)</f>
        <v>0</v>
      </c>
      <c r="BG653" s="183">
        <f>IF(N653="zákl. přenesená",J653,0)</f>
        <v>0</v>
      </c>
      <c r="BH653" s="183">
        <f>IF(N653="sníž. přenesená",J653,0)</f>
        <v>0</v>
      </c>
      <c r="BI653" s="183">
        <f>IF(N653="nulová",J653,0)</f>
        <v>0</v>
      </c>
      <c r="BJ653" s="18" t="s">
        <v>81</v>
      </c>
      <c r="BK653" s="183">
        <f>ROUND(I653*H653,2)</f>
        <v>0</v>
      </c>
      <c r="BL653" s="18" t="s">
        <v>182</v>
      </c>
      <c r="BM653" s="182" t="s">
        <v>1022</v>
      </c>
    </row>
    <row r="654" s="2" customFormat="1">
      <c r="A654" s="37"/>
      <c r="B654" s="38"/>
      <c r="C654" s="37"/>
      <c r="D654" s="184" t="s">
        <v>124</v>
      </c>
      <c r="E654" s="37"/>
      <c r="F654" s="185" t="s">
        <v>1023</v>
      </c>
      <c r="G654" s="37"/>
      <c r="H654" s="37"/>
      <c r="I654" s="186"/>
      <c r="J654" s="37"/>
      <c r="K654" s="37"/>
      <c r="L654" s="38"/>
      <c r="M654" s="187"/>
      <c r="N654" s="188"/>
      <c r="O654" s="76"/>
      <c r="P654" s="76"/>
      <c r="Q654" s="76"/>
      <c r="R654" s="76"/>
      <c r="S654" s="76"/>
      <c r="T654" s="77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T654" s="18" t="s">
        <v>124</v>
      </c>
      <c r="AU654" s="18" t="s">
        <v>83</v>
      </c>
    </row>
    <row r="655" s="2" customFormat="1">
      <c r="A655" s="37"/>
      <c r="B655" s="38"/>
      <c r="C655" s="37"/>
      <c r="D655" s="189" t="s">
        <v>126</v>
      </c>
      <c r="E655" s="37"/>
      <c r="F655" s="190" t="s">
        <v>1024</v>
      </c>
      <c r="G655" s="37"/>
      <c r="H655" s="37"/>
      <c r="I655" s="186"/>
      <c r="J655" s="37"/>
      <c r="K655" s="37"/>
      <c r="L655" s="38"/>
      <c r="M655" s="187"/>
      <c r="N655" s="188"/>
      <c r="O655" s="76"/>
      <c r="P655" s="76"/>
      <c r="Q655" s="76"/>
      <c r="R655" s="76"/>
      <c r="S655" s="76"/>
      <c r="T655" s="77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T655" s="18" t="s">
        <v>126</v>
      </c>
      <c r="AU655" s="18" t="s">
        <v>83</v>
      </c>
    </row>
    <row r="656" s="2" customFormat="1" ht="16.5" customHeight="1">
      <c r="A656" s="37"/>
      <c r="B656" s="170"/>
      <c r="C656" s="171" t="s">
        <v>1025</v>
      </c>
      <c r="D656" s="171" t="s">
        <v>117</v>
      </c>
      <c r="E656" s="172" t="s">
        <v>1026</v>
      </c>
      <c r="F656" s="173" t="s">
        <v>1027</v>
      </c>
      <c r="G656" s="174" t="s">
        <v>181</v>
      </c>
      <c r="H656" s="175">
        <v>1</v>
      </c>
      <c r="I656" s="176"/>
      <c r="J656" s="177">
        <f>ROUND(I656*H656,2)</f>
        <v>0</v>
      </c>
      <c r="K656" s="173" t="s">
        <v>121</v>
      </c>
      <c r="L656" s="38"/>
      <c r="M656" s="178" t="s">
        <v>1</v>
      </c>
      <c r="N656" s="179" t="s">
        <v>38</v>
      </c>
      <c r="O656" s="76"/>
      <c r="P656" s="180">
        <f>O656*H656</f>
        <v>0</v>
      </c>
      <c r="Q656" s="180">
        <v>0</v>
      </c>
      <c r="R656" s="180">
        <f>Q656*H656</f>
        <v>0</v>
      </c>
      <c r="S656" s="180">
        <v>0</v>
      </c>
      <c r="T656" s="181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82" t="s">
        <v>182</v>
      </c>
      <c r="AT656" s="182" t="s">
        <v>117</v>
      </c>
      <c r="AU656" s="182" t="s">
        <v>83</v>
      </c>
      <c r="AY656" s="18" t="s">
        <v>114</v>
      </c>
      <c r="BE656" s="183">
        <f>IF(N656="základní",J656,0)</f>
        <v>0</v>
      </c>
      <c r="BF656" s="183">
        <f>IF(N656="snížená",J656,0)</f>
        <v>0</v>
      </c>
      <c r="BG656" s="183">
        <f>IF(N656="zákl. přenesená",J656,0)</f>
        <v>0</v>
      </c>
      <c r="BH656" s="183">
        <f>IF(N656="sníž. přenesená",J656,0)</f>
        <v>0</v>
      </c>
      <c r="BI656" s="183">
        <f>IF(N656="nulová",J656,0)</f>
        <v>0</v>
      </c>
      <c r="BJ656" s="18" t="s">
        <v>81</v>
      </c>
      <c r="BK656" s="183">
        <f>ROUND(I656*H656,2)</f>
        <v>0</v>
      </c>
      <c r="BL656" s="18" t="s">
        <v>182</v>
      </c>
      <c r="BM656" s="182" t="s">
        <v>1028</v>
      </c>
    </row>
    <row r="657" s="2" customFormat="1">
      <c r="A657" s="37"/>
      <c r="B657" s="38"/>
      <c r="C657" s="37"/>
      <c r="D657" s="184" t="s">
        <v>124</v>
      </c>
      <c r="E657" s="37"/>
      <c r="F657" s="185" t="s">
        <v>1027</v>
      </c>
      <c r="G657" s="37"/>
      <c r="H657" s="37"/>
      <c r="I657" s="186"/>
      <c r="J657" s="37"/>
      <c r="K657" s="37"/>
      <c r="L657" s="38"/>
      <c r="M657" s="187"/>
      <c r="N657" s="188"/>
      <c r="O657" s="76"/>
      <c r="P657" s="76"/>
      <c r="Q657" s="76"/>
      <c r="R657" s="76"/>
      <c r="S657" s="76"/>
      <c r="T657" s="77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T657" s="18" t="s">
        <v>124</v>
      </c>
      <c r="AU657" s="18" t="s">
        <v>83</v>
      </c>
    </row>
    <row r="658" s="2" customFormat="1">
      <c r="A658" s="37"/>
      <c r="B658" s="38"/>
      <c r="C658" s="37"/>
      <c r="D658" s="189" t="s">
        <v>126</v>
      </c>
      <c r="E658" s="37"/>
      <c r="F658" s="190" t="s">
        <v>1029</v>
      </c>
      <c r="G658" s="37"/>
      <c r="H658" s="37"/>
      <c r="I658" s="186"/>
      <c r="J658" s="37"/>
      <c r="K658" s="37"/>
      <c r="L658" s="38"/>
      <c r="M658" s="187"/>
      <c r="N658" s="188"/>
      <c r="O658" s="76"/>
      <c r="P658" s="76"/>
      <c r="Q658" s="76"/>
      <c r="R658" s="76"/>
      <c r="S658" s="76"/>
      <c r="T658" s="77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18" t="s">
        <v>126</v>
      </c>
      <c r="AU658" s="18" t="s">
        <v>83</v>
      </c>
    </row>
    <row r="659" s="12" customFormat="1" ht="22.8" customHeight="1">
      <c r="A659" s="12"/>
      <c r="B659" s="157"/>
      <c r="C659" s="12"/>
      <c r="D659" s="158" t="s">
        <v>72</v>
      </c>
      <c r="E659" s="168" t="s">
        <v>1030</v>
      </c>
      <c r="F659" s="168" t="s">
        <v>1031</v>
      </c>
      <c r="G659" s="12"/>
      <c r="H659" s="12"/>
      <c r="I659" s="160"/>
      <c r="J659" s="169">
        <f>BK659</f>
        <v>0</v>
      </c>
      <c r="K659" s="12"/>
      <c r="L659" s="157"/>
      <c r="M659" s="162"/>
      <c r="N659" s="163"/>
      <c r="O659" s="163"/>
      <c r="P659" s="164">
        <f>SUM(P660:P662)</f>
        <v>0</v>
      </c>
      <c r="Q659" s="163"/>
      <c r="R659" s="164">
        <f>SUM(R660:R662)</f>
        <v>0</v>
      </c>
      <c r="S659" s="163"/>
      <c r="T659" s="165">
        <f>SUM(T660:T662)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158" t="s">
        <v>149</v>
      </c>
      <c r="AT659" s="166" t="s">
        <v>72</v>
      </c>
      <c r="AU659" s="166" t="s">
        <v>81</v>
      </c>
      <c r="AY659" s="158" t="s">
        <v>114</v>
      </c>
      <c r="BK659" s="167">
        <f>SUM(BK660:BK662)</f>
        <v>0</v>
      </c>
    </row>
    <row r="660" s="2" customFormat="1" ht="16.5" customHeight="1">
      <c r="A660" s="37"/>
      <c r="B660" s="170"/>
      <c r="C660" s="171" t="s">
        <v>1032</v>
      </c>
      <c r="D660" s="171" t="s">
        <v>117</v>
      </c>
      <c r="E660" s="172" t="s">
        <v>1033</v>
      </c>
      <c r="F660" s="173" t="s">
        <v>1034</v>
      </c>
      <c r="G660" s="174" t="s">
        <v>181</v>
      </c>
      <c r="H660" s="175">
        <v>1</v>
      </c>
      <c r="I660" s="176"/>
      <c r="J660" s="177">
        <f>ROUND(I660*H660,2)</f>
        <v>0</v>
      </c>
      <c r="K660" s="173" t="s">
        <v>121</v>
      </c>
      <c r="L660" s="38"/>
      <c r="M660" s="178" t="s">
        <v>1</v>
      </c>
      <c r="N660" s="179" t="s">
        <v>38</v>
      </c>
      <c r="O660" s="76"/>
      <c r="P660" s="180">
        <f>O660*H660</f>
        <v>0</v>
      </c>
      <c r="Q660" s="180">
        <v>0</v>
      </c>
      <c r="R660" s="180">
        <f>Q660*H660</f>
        <v>0</v>
      </c>
      <c r="S660" s="180">
        <v>0</v>
      </c>
      <c r="T660" s="181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82" t="s">
        <v>182</v>
      </c>
      <c r="AT660" s="182" t="s">
        <v>117</v>
      </c>
      <c r="AU660" s="182" t="s">
        <v>83</v>
      </c>
      <c r="AY660" s="18" t="s">
        <v>114</v>
      </c>
      <c r="BE660" s="183">
        <f>IF(N660="základní",J660,0)</f>
        <v>0</v>
      </c>
      <c r="BF660" s="183">
        <f>IF(N660="snížená",J660,0)</f>
        <v>0</v>
      </c>
      <c r="BG660" s="183">
        <f>IF(N660="zákl. přenesená",J660,0)</f>
        <v>0</v>
      </c>
      <c r="BH660" s="183">
        <f>IF(N660="sníž. přenesená",J660,0)</f>
        <v>0</v>
      </c>
      <c r="BI660" s="183">
        <f>IF(N660="nulová",J660,0)</f>
        <v>0</v>
      </c>
      <c r="BJ660" s="18" t="s">
        <v>81</v>
      </c>
      <c r="BK660" s="183">
        <f>ROUND(I660*H660,2)</f>
        <v>0</v>
      </c>
      <c r="BL660" s="18" t="s">
        <v>182</v>
      </c>
      <c r="BM660" s="182" t="s">
        <v>1035</v>
      </c>
    </row>
    <row r="661" s="2" customFormat="1">
      <c r="A661" s="37"/>
      <c r="B661" s="38"/>
      <c r="C661" s="37"/>
      <c r="D661" s="184" t="s">
        <v>124</v>
      </c>
      <c r="E661" s="37"/>
      <c r="F661" s="185" t="s">
        <v>1036</v>
      </c>
      <c r="G661" s="37"/>
      <c r="H661" s="37"/>
      <c r="I661" s="186"/>
      <c r="J661" s="37"/>
      <c r="K661" s="37"/>
      <c r="L661" s="38"/>
      <c r="M661" s="187"/>
      <c r="N661" s="188"/>
      <c r="O661" s="76"/>
      <c r="P661" s="76"/>
      <c r="Q661" s="76"/>
      <c r="R661" s="76"/>
      <c r="S661" s="76"/>
      <c r="T661" s="77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T661" s="18" t="s">
        <v>124</v>
      </c>
      <c r="AU661" s="18" t="s">
        <v>83</v>
      </c>
    </row>
    <row r="662" s="2" customFormat="1">
      <c r="A662" s="37"/>
      <c r="B662" s="38"/>
      <c r="C662" s="37"/>
      <c r="D662" s="189" t="s">
        <v>126</v>
      </c>
      <c r="E662" s="37"/>
      <c r="F662" s="190" t="s">
        <v>1037</v>
      </c>
      <c r="G662" s="37"/>
      <c r="H662" s="37"/>
      <c r="I662" s="186"/>
      <c r="J662" s="37"/>
      <c r="K662" s="37"/>
      <c r="L662" s="38"/>
      <c r="M662" s="187"/>
      <c r="N662" s="188"/>
      <c r="O662" s="76"/>
      <c r="P662" s="76"/>
      <c r="Q662" s="76"/>
      <c r="R662" s="76"/>
      <c r="S662" s="76"/>
      <c r="T662" s="77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T662" s="18" t="s">
        <v>126</v>
      </c>
      <c r="AU662" s="18" t="s">
        <v>83</v>
      </c>
    </row>
    <row r="663" s="12" customFormat="1" ht="22.8" customHeight="1">
      <c r="A663" s="12"/>
      <c r="B663" s="157"/>
      <c r="C663" s="12"/>
      <c r="D663" s="158" t="s">
        <v>72</v>
      </c>
      <c r="E663" s="168" t="s">
        <v>177</v>
      </c>
      <c r="F663" s="168" t="s">
        <v>178</v>
      </c>
      <c r="G663" s="12"/>
      <c r="H663" s="12"/>
      <c r="I663" s="160"/>
      <c r="J663" s="169">
        <f>BK663</f>
        <v>0</v>
      </c>
      <c r="K663" s="12"/>
      <c r="L663" s="157"/>
      <c r="M663" s="162"/>
      <c r="N663" s="163"/>
      <c r="O663" s="163"/>
      <c r="P663" s="164">
        <f>SUM(P664:P666)</f>
        <v>0</v>
      </c>
      <c r="Q663" s="163"/>
      <c r="R663" s="164">
        <f>SUM(R664:R666)</f>
        <v>0</v>
      </c>
      <c r="S663" s="163"/>
      <c r="T663" s="165">
        <f>SUM(T664:T666)</f>
        <v>0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158" t="s">
        <v>149</v>
      </c>
      <c r="AT663" s="166" t="s">
        <v>72</v>
      </c>
      <c r="AU663" s="166" t="s">
        <v>81</v>
      </c>
      <c r="AY663" s="158" t="s">
        <v>114</v>
      </c>
      <c r="BK663" s="167">
        <f>SUM(BK664:BK666)</f>
        <v>0</v>
      </c>
    </row>
    <row r="664" s="2" customFormat="1" ht="24.15" customHeight="1">
      <c r="A664" s="37"/>
      <c r="B664" s="170"/>
      <c r="C664" s="171" t="s">
        <v>1038</v>
      </c>
      <c r="D664" s="171" t="s">
        <v>117</v>
      </c>
      <c r="E664" s="172" t="s">
        <v>1039</v>
      </c>
      <c r="F664" s="173" t="s">
        <v>1040</v>
      </c>
      <c r="G664" s="174" t="s">
        <v>181</v>
      </c>
      <c r="H664" s="175">
        <v>1</v>
      </c>
      <c r="I664" s="176"/>
      <c r="J664" s="177">
        <f>ROUND(I664*H664,2)</f>
        <v>0</v>
      </c>
      <c r="K664" s="173" t="s">
        <v>121</v>
      </c>
      <c r="L664" s="38"/>
      <c r="M664" s="178" t="s">
        <v>1</v>
      </c>
      <c r="N664" s="179" t="s">
        <v>38</v>
      </c>
      <c r="O664" s="76"/>
      <c r="P664" s="180">
        <f>O664*H664</f>
        <v>0</v>
      </c>
      <c r="Q664" s="180">
        <v>0</v>
      </c>
      <c r="R664" s="180">
        <f>Q664*H664</f>
        <v>0</v>
      </c>
      <c r="S664" s="180">
        <v>0</v>
      </c>
      <c r="T664" s="181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82" t="s">
        <v>182</v>
      </c>
      <c r="AT664" s="182" t="s">
        <v>117</v>
      </c>
      <c r="AU664" s="182" t="s">
        <v>83</v>
      </c>
      <c r="AY664" s="18" t="s">
        <v>114</v>
      </c>
      <c r="BE664" s="183">
        <f>IF(N664="základní",J664,0)</f>
        <v>0</v>
      </c>
      <c r="BF664" s="183">
        <f>IF(N664="snížená",J664,0)</f>
        <v>0</v>
      </c>
      <c r="BG664" s="183">
        <f>IF(N664="zákl. přenesená",J664,0)</f>
        <v>0</v>
      </c>
      <c r="BH664" s="183">
        <f>IF(N664="sníž. přenesená",J664,0)</f>
        <v>0</v>
      </c>
      <c r="BI664" s="183">
        <f>IF(N664="nulová",J664,0)</f>
        <v>0</v>
      </c>
      <c r="BJ664" s="18" t="s">
        <v>81</v>
      </c>
      <c r="BK664" s="183">
        <f>ROUND(I664*H664,2)</f>
        <v>0</v>
      </c>
      <c r="BL664" s="18" t="s">
        <v>182</v>
      </c>
      <c r="BM664" s="182" t="s">
        <v>1041</v>
      </c>
    </row>
    <row r="665" s="2" customFormat="1">
      <c r="A665" s="37"/>
      <c r="B665" s="38"/>
      <c r="C665" s="37"/>
      <c r="D665" s="184" t="s">
        <v>124</v>
      </c>
      <c r="E665" s="37"/>
      <c r="F665" s="185" t="s">
        <v>1042</v>
      </c>
      <c r="G665" s="37"/>
      <c r="H665" s="37"/>
      <c r="I665" s="186"/>
      <c r="J665" s="37"/>
      <c r="K665" s="37"/>
      <c r="L665" s="38"/>
      <c r="M665" s="187"/>
      <c r="N665" s="188"/>
      <c r="O665" s="76"/>
      <c r="P665" s="76"/>
      <c r="Q665" s="76"/>
      <c r="R665" s="76"/>
      <c r="S665" s="76"/>
      <c r="T665" s="77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T665" s="18" t="s">
        <v>124</v>
      </c>
      <c r="AU665" s="18" t="s">
        <v>83</v>
      </c>
    </row>
    <row r="666" s="2" customFormat="1">
      <c r="A666" s="37"/>
      <c r="B666" s="38"/>
      <c r="C666" s="37"/>
      <c r="D666" s="189" t="s">
        <v>126</v>
      </c>
      <c r="E666" s="37"/>
      <c r="F666" s="190" t="s">
        <v>1043</v>
      </c>
      <c r="G666" s="37"/>
      <c r="H666" s="37"/>
      <c r="I666" s="186"/>
      <c r="J666" s="37"/>
      <c r="K666" s="37"/>
      <c r="L666" s="38"/>
      <c r="M666" s="187"/>
      <c r="N666" s="188"/>
      <c r="O666" s="76"/>
      <c r="P666" s="76"/>
      <c r="Q666" s="76"/>
      <c r="R666" s="76"/>
      <c r="S666" s="76"/>
      <c r="T666" s="77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T666" s="18" t="s">
        <v>126</v>
      </c>
      <c r="AU666" s="18" t="s">
        <v>83</v>
      </c>
    </row>
    <row r="667" s="12" customFormat="1" ht="22.8" customHeight="1">
      <c r="A667" s="12"/>
      <c r="B667" s="157"/>
      <c r="C667" s="12"/>
      <c r="D667" s="158" t="s">
        <v>72</v>
      </c>
      <c r="E667" s="168" t="s">
        <v>1044</v>
      </c>
      <c r="F667" s="168" t="s">
        <v>1045</v>
      </c>
      <c r="G667" s="12"/>
      <c r="H667" s="12"/>
      <c r="I667" s="160"/>
      <c r="J667" s="169">
        <f>BK667</f>
        <v>0</v>
      </c>
      <c r="K667" s="12"/>
      <c r="L667" s="157"/>
      <c r="M667" s="162"/>
      <c r="N667" s="163"/>
      <c r="O667" s="163"/>
      <c r="P667" s="164">
        <f>SUM(P668:P673)</f>
        <v>0</v>
      </c>
      <c r="Q667" s="163"/>
      <c r="R667" s="164">
        <f>SUM(R668:R673)</f>
        <v>0</v>
      </c>
      <c r="S667" s="163"/>
      <c r="T667" s="165">
        <f>SUM(T668:T673)</f>
        <v>0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158" t="s">
        <v>149</v>
      </c>
      <c r="AT667" s="166" t="s">
        <v>72</v>
      </c>
      <c r="AU667" s="166" t="s">
        <v>81</v>
      </c>
      <c r="AY667" s="158" t="s">
        <v>114</v>
      </c>
      <c r="BK667" s="167">
        <f>SUM(BK668:BK673)</f>
        <v>0</v>
      </c>
    </row>
    <row r="668" s="2" customFormat="1" ht="16.5" customHeight="1">
      <c r="A668" s="37"/>
      <c r="B668" s="170"/>
      <c r="C668" s="171" t="s">
        <v>1046</v>
      </c>
      <c r="D668" s="171" t="s">
        <v>117</v>
      </c>
      <c r="E668" s="172" t="s">
        <v>1047</v>
      </c>
      <c r="F668" s="173" t="s">
        <v>1048</v>
      </c>
      <c r="G668" s="174" t="s">
        <v>181</v>
      </c>
      <c r="H668" s="175">
        <v>1</v>
      </c>
      <c r="I668" s="176"/>
      <c r="J668" s="177">
        <f>ROUND(I668*H668,2)</f>
        <v>0</v>
      </c>
      <c r="K668" s="173" t="s">
        <v>121</v>
      </c>
      <c r="L668" s="38"/>
      <c r="M668" s="178" t="s">
        <v>1</v>
      </c>
      <c r="N668" s="179" t="s">
        <v>38</v>
      </c>
      <c r="O668" s="76"/>
      <c r="P668" s="180">
        <f>O668*H668</f>
        <v>0</v>
      </c>
      <c r="Q668" s="180">
        <v>0</v>
      </c>
      <c r="R668" s="180">
        <f>Q668*H668</f>
        <v>0</v>
      </c>
      <c r="S668" s="180">
        <v>0</v>
      </c>
      <c r="T668" s="181">
        <f>S668*H668</f>
        <v>0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182" t="s">
        <v>182</v>
      </c>
      <c r="AT668" s="182" t="s">
        <v>117</v>
      </c>
      <c r="AU668" s="182" t="s">
        <v>83</v>
      </c>
      <c r="AY668" s="18" t="s">
        <v>114</v>
      </c>
      <c r="BE668" s="183">
        <f>IF(N668="základní",J668,0)</f>
        <v>0</v>
      </c>
      <c r="BF668" s="183">
        <f>IF(N668="snížená",J668,0)</f>
        <v>0</v>
      </c>
      <c r="BG668" s="183">
        <f>IF(N668="zákl. přenesená",J668,0)</f>
        <v>0</v>
      </c>
      <c r="BH668" s="183">
        <f>IF(N668="sníž. přenesená",J668,0)</f>
        <v>0</v>
      </c>
      <c r="BI668" s="183">
        <f>IF(N668="nulová",J668,0)</f>
        <v>0</v>
      </c>
      <c r="BJ668" s="18" t="s">
        <v>81</v>
      </c>
      <c r="BK668" s="183">
        <f>ROUND(I668*H668,2)</f>
        <v>0</v>
      </c>
      <c r="BL668" s="18" t="s">
        <v>182</v>
      </c>
      <c r="BM668" s="182" t="s">
        <v>1049</v>
      </c>
    </row>
    <row r="669" s="2" customFormat="1">
      <c r="A669" s="37"/>
      <c r="B669" s="38"/>
      <c r="C669" s="37"/>
      <c r="D669" s="184" t="s">
        <v>124</v>
      </c>
      <c r="E669" s="37"/>
      <c r="F669" s="185" t="s">
        <v>1050</v>
      </c>
      <c r="G669" s="37"/>
      <c r="H669" s="37"/>
      <c r="I669" s="186"/>
      <c r="J669" s="37"/>
      <c r="K669" s="37"/>
      <c r="L669" s="38"/>
      <c r="M669" s="187"/>
      <c r="N669" s="188"/>
      <c r="O669" s="76"/>
      <c r="P669" s="76"/>
      <c r="Q669" s="76"/>
      <c r="R669" s="76"/>
      <c r="S669" s="76"/>
      <c r="T669" s="77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T669" s="18" t="s">
        <v>124</v>
      </c>
      <c r="AU669" s="18" t="s">
        <v>83</v>
      </c>
    </row>
    <row r="670" s="2" customFormat="1">
      <c r="A670" s="37"/>
      <c r="B670" s="38"/>
      <c r="C670" s="37"/>
      <c r="D670" s="189" t="s">
        <v>126</v>
      </c>
      <c r="E670" s="37"/>
      <c r="F670" s="190" t="s">
        <v>1051</v>
      </c>
      <c r="G670" s="37"/>
      <c r="H670" s="37"/>
      <c r="I670" s="186"/>
      <c r="J670" s="37"/>
      <c r="K670" s="37"/>
      <c r="L670" s="38"/>
      <c r="M670" s="187"/>
      <c r="N670" s="188"/>
      <c r="O670" s="76"/>
      <c r="P670" s="76"/>
      <c r="Q670" s="76"/>
      <c r="R670" s="76"/>
      <c r="S670" s="76"/>
      <c r="T670" s="77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18" t="s">
        <v>126</v>
      </c>
      <c r="AU670" s="18" t="s">
        <v>83</v>
      </c>
    </row>
    <row r="671" s="13" customFormat="1">
      <c r="A671" s="13"/>
      <c r="B671" s="191"/>
      <c r="C671" s="13"/>
      <c r="D671" s="184" t="s">
        <v>128</v>
      </c>
      <c r="E671" s="192" t="s">
        <v>1</v>
      </c>
      <c r="F671" s="193" t="s">
        <v>1052</v>
      </c>
      <c r="G671" s="13"/>
      <c r="H671" s="194">
        <v>1</v>
      </c>
      <c r="I671" s="195"/>
      <c r="J671" s="13"/>
      <c r="K671" s="13"/>
      <c r="L671" s="191"/>
      <c r="M671" s="196"/>
      <c r="N671" s="197"/>
      <c r="O671" s="197"/>
      <c r="P671" s="197"/>
      <c r="Q671" s="197"/>
      <c r="R671" s="197"/>
      <c r="S671" s="197"/>
      <c r="T671" s="19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192" t="s">
        <v>128</v>
      </c>
      <c r="AU671" s="192" t="s">
        <v>83</v>
      </c>
      <c r="AV671" s="13" t="s">
        <v>83</v>
      </c>
      <c r="AW671" s="13" t="s">
        <v>30</v>
      </c>
      <c r="AX671" s="13" t="s">
        <v>81</v>
      </c>
      <c r="AY671" s="192" t="s">
        <v>114</v>
      </c>
    </row>
    <row r="672" s="2" customFormat="1" ht="16.5" customHeight="1">
      <c r="A672" s="37"/>
      <c r="B672" s="170"/>
      <c r="C672" s="171" t="s">
        <v>1053</v>
      </c>
      <c r="D672" s="171" t="s">
        <v>117</v>
      </c>
      <c r="E672" s="172" t="s">
        <v>1054</v>
      </c>
      <c r="F672" s="173" t="s">
        <v>1055</v>
      </c>
      <c r="G672" s="174" t="s">
        <v>181</v>
      </c>
      <c r="H672" s="175">
        <v>1</v>
      </c>
      <c r="I672" s="176"/>
      <c r="J672" s="177">
        <f>ROUND(I672*H672,2)</f>
        <v>0</v>
      </c>
      <c r="K672" s="173" t="s">
        <v>1</v>
      </c>
      <c r="L672" s="38"/>
      <c r="M672" s="178" t="s">
        <v>1</v>
      </c>
      <c r="N672" s="179" t="s">
        <v>38</v>
      </c>
      <c r="O672" s="76"/>
      <c r="P672" s="180">
        <f>O672*H672</f>
        <v>0</v>
      </c>
      <c r="Q672" s="180">
        <v>0</v>
      </c>
      <c r="R672" s="180">
        <f>Q672*H672</f>
        <v>0</v>
      </c>
      <c r="S672" s="180">
        <v>0</v>
      </c>
      <c r="T672" s="181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82" t="s">
        <v>182</v>
      </c>
      <c r="AT672" s="182" t="s">
        <v>117</v>
      </c>
      <c r="AU672" s="182" t="s">
        <v>83</v>
      </c>
      <c r="AY672" s="18" t="s">
        <v>114</v>
      </c>
      <c r="BE672" s="183">
        <f>IF(N672="základní",J672,0)</f>
        <v>0</v>
      </c>
      <c r="BF672" s="183">
        <f>IF(N672="snížená",J672,0)</f>
        <v>0</v>
      </c>
      <c r="BG672" s="183">
        <f>IF(N672="zákl. přenesená",J672,0)</f>
        <v>0</v>
      </c>
      <c r="BH672" s="183">
        <f>IF(N672="sníž. přenesená",J672,0)</f>
        <v>0</v>
      </c>
      <c r="BI672" s="183">
        <f>IF(N672="nulová",J672,0)</f>
        <v>0</v>
      </c>
      <c r="BJ672" s="18" t="s">
        <v>81</v>
      </c>
      <c r="BK672" s="183">
        <f>ROUND(I672*H672,2)</f>
        <v>0</v>
      </c>
      <c r="BL672" s="18" t="s">
        <v>182</v>
      </c>
      <c r="BM672" s="182" t="s">
        <v>1056</v>
      </c>
    </row>
    <row r="673" s="2" customFormat="1">
      <c r="A673" s="37"/>
      <c r="B673" s="38"/>
      <c r="C673" s="37"/>
      <c r="D673" s="184" t="s">
        <v>124</v>
      </c>
      <c r="E673" s="37"/>
      <c r="F673" s="185" t="s">
        <v>1050</v>
      </c>
      <c r="G673" s="37"/>
      <c r="H673" s="37"/>
      <c r="I673" s="186"/>
      <c r="J673" s="37"/>
      <c r="K673" s="37"/>
      <c r="L673" s="38"/>
      <c r="M673" s="227"/>
      <c r="N673" s="228"/>
      <c r="O673" s="229"/>
      <c r="P673" s="229"/>
      <c r="Q673" s="229"/>
      <c r="R673" s="229"/>
      <c r="S673" s="229"/>
      <c r="T673" s="230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T673" s="18" t="s">
        <v>124</v>
      </c>
      <c r="AU673" s="18" t="s">
        <v>83</v>
      </c>
    </row>
    <row r="674" s="2" customFormat="1" ht="6.96" customHeight="1">
      <c r="A674" s="37"/>
      <c r="B674" s="59"/>
      <c r="C674" s="60"/>
      <c r="D674" s="60"/>
      <c r="E674" s="60"/>
      <c r="F674" s="60"/>
      <c r="G674" s="60"/>
      <c r="H674" s="60"/>
      <c r="I674" s="60"/>
      <c r="J674" s="60"/>
      <c r="K674" s="60"/>
      <c r="L674" s="38"/>
      <c r="M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</row>
  </sheetData>
  <autoFilter ref="C135:K673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hyperlinks>
    <hyperlink ref="F141" r:id="rId1" display="https://podminky.urs.cz/item/CS_URS_2023_01/111211101"/>
    <hyperlink ref="F145" r:id="rId2" display="https://podminky.urs.cz/item/CS_URS_2023_01/113107164"/>
    <hyperlink ref="F149" r:id="rId3" display="https://podminky.urs.cz/item/CS_URS_2023_01/113154122"/>
    <hyperlink ref="F153" r:id="rId4" display="https://podminky.urs.cz/item/CS_URS_2023_01/113154124"/>
    <hyperlink ref="F157" r:id="rId5" display="https://podminky.urs.cz/item/CS_URS_2023_01/113202111"/>
    <hyperlink ref="F166" r:id="rId6" display="https://podminky.urs.cz/item/CS_URS_2023_01/121151113"/>
    <hyperlink ref="F170" r:id="rId7" display="https://podminky.urs.cz/item/CS_URS_2023_01/122251104"/>
    <hyperlink ref="F174" r:id="rId8" display="https://podminky.urs.cz/item/CS_URS_2023_01/151711111"/>
    <hyperlink ref="F183" r:id="rId9" display="https://podminky.urs.cz/item/CS_URS_2023_01/151711131"/>
    <hyperlink ref="F186" r:id="rId10" display="https://podminky.urs.cz/item/CS_URS_2023_01/151712111"/>
    <hyperlink ref="F190" r:id="rId11" display="https://podminky.urs.cz/item/CS_URS_2023_01/151712121"/>
    <hyperlink ref="F193" r:id="rId12" display="https://podminky.urs.cz/item/CS_URS_2023_01/151721112"/>
    <hyperlink ref="F200" r:id="rId13" display="https://podminky.urs.cz/item/CS_URS_2023_01/153851132"/>
    <hyperlink ref="F206" r:id="rId14" display="https://podminky.urs.cz/item/CS_URS_2023_01/162251102"/>
    <hyperlink ref="F210" r:id="rId15" display="https://podminky.urs.cz/item/CS_URS_2023_01/162751117"/>
    <hyperlink ref="F214" r:id="rId16" display="https://podminky.urs.cz/item/CS_URS_2023_01/167151101"/>
    <hyperlink ref="F218" r:id="rId17" display="https://podminky.urs.cz/item/CS_URS_2023_01/171201231"/>
    <hyperlink ref="F223" r:id="rId18" display="https://podminky.urs.cz/item/CS_URS_2023_01/171251201"/>
    <hyperlink ref="F227" r:id="rId19" display="https://podminky.urs.cz/item/CS_URS_2023_01/174151101"/>
    <hyperlink ref="F239" r:id="rId20" display="https://podminky.urs.cz/item/CS_URS_2023_01/175151101"/>
    <hyperlink ref="F246" r:id="rId21" display="https://podminky.urs.cz/item/CS_URS_2023_01/181351103"/>
    <hyperlink ref="F250" r:id="rId22" display="https://podminky.urs.cz/item/CS_URS_2023_01/181411132"/>
    <hyperlink ref="F256" r:id="rId23" display="https://podminky.urs.cz/item/CS_URS_2023_01/181951112"/>
    <hyperlink ref="F260" r:id="rId24" display="https://podminky.urs.cz/item/CS_URS_2023_01/182251101"/>
    <hyperlink ref="F264" r:id="rId25" display="https://podminky.urs.cz/item/CS_URS_2023_01/185804312"/>
    <hyperlink ref="F269" r:id="rId26" display="https://podminky.urs.cz/item/CS_URS_2023_01/212792212"/>
    <hyperlink ref="F273" r:id="rId27" display="https://podminky.urs.cz/item/CS_URS_2023_01/226111113"/>
    <hyperlink ref="F277" r:id="rId28" display="https://podminky.urs.cz/item/CS_URS_2023_01/273311124"/>
    <hyperlink ref="F281" r:id="rId29" display="https://podminky.urs.cz/item/CS_URS_2023_01/273354111"/>
    <hyperlink ref="F285" r:id="rId30" display="https://podminky.urs.cz/item/CS_URS_2023_01/273354211"/>
    <hyperlink ref="F288" r:id="rId31" display="https://podminky.urs.cz/item/CS_URS_2023_01/275321118"/>
    <hyperlink ref="F292" r:id="rId32" display="https://podminky.urs.cz/item/CS_URS_2023_01/275354111"/>
    <hyperlink ref="F296" r:id="rId33" display="https://podminky.urs.cz/item/CS_URS_2023_01/275354211"/>
    <hyperlink ref="F299" r:id="rId34" display="https://podminky.urs.cz/item/CS_URS_2023_01/275361116"/>
    <hyperlink ref="F304" r:id="rId35" display="https://podminky.urs.cz/item/CS_URS_2023_01/317171126"/>
    <hyperlink ref="F310" r:id="rId36" display="https://podminky.urs.cz/item/CS_URS_2023_01/317321118"/>
    <hyperlink ref="F314" r:id="rId37" display="https://podminky.urs.cz/item/CS_URS_2023_01/317353121"/>
    <hyperlink ref="F318" r:id="rId38" display="https://podminky.urs.cz/item/CS_URS_2023_01/317353221"/>
    <hyperlink ref="F321" r:id="rId39" display="https://podminky.urs.cz/item/CS_URS_2023_01/317361116"/>
    <hyperlink ref="F325" r:id="rId40" display="https://podminky.urs.cz/item/CS_URS_2023_01/327211111"/>
    <hyperlink ref="F329" r:id="rId41" display="https://podminky.urs.cz/item/CS_URS_2023_01/334323118"/>
    <hyperlink ref="F335" r:id="rId42" display="https://podminky.urs.cz/item/CS_URS_2023_01/334323218"/>
    <hyperlink ref="F339" r:id="rId43" display="https://podminky.urs.cz/item/CS_URS_2023_01/334351115"/>
    <hyperlink ref="F345" r:id="rId44" display="https://podminky.urs.cz/item/CS_URS_2023_01/334351214"/>
    <hyperlink ref="F348" r:id="rId45" display="https://podminky.urs.cz/item/CS_URS_2023_01/334361226"/>
    <hyperlink ref="F352" r:id="rId46" display="https://podminky.urs.cz/item/CS_URS_2023_01/334791113"/>
    <hyperlink ref="F356" r:id="rId47" display="https://podminky.urs.cz/item/CS_URS_2023_01/334951113"/>
    <hyperlink ref="F360" r:id="rId48" display="https://podminky.urs.cz/item/CS_URS_2023_01/334952113"/>
    <hyperlink ref="F366" r:id="rId49" display="https://podminky.urs.cz/item/CS_URS_2023_01/388995212"/>
    <hyperlink ref="F373" r:id="rId50" display="https://podminky.urs.cz/item/CS_URS_2023_01/451319777"/>
    <hyperlink ref="F377" r:id="rId51" display="https://podminky.urs.cz/item/CS_URS_2023_01/458311121"/>
    <hyperlink ref="F381" r:id="rId52" display="https://podminky.urs.cz/item/CS_URS_2023_01/465513156"/>
    <hyperlink ref="F385" r:id="rId53" display="https://podminky.urs.cz/item/CS_URS_2023_01/465513157"/>
    <hyperlink ref="F390" r:id="rId54" display="https://podminky.urs.cz/item/CS_URS_2023_01/564851111"/>
    <hyperlink ref="F394" r:id="rId55" display="https://podminky.urs.cz/item/CS_URS_2023_01/565135121"/>
    <hyperlink ref="F398" r:id="rId56" display="https://podminky.urs.cz/item/CS_URS_2023_01/573191111"/>
    <hyperlink ref="F402" r:id="rId57" display="https://podminky.urs.cz/item/CS_URS_2023_01/573231106"/>
    <hyperlink ref="F406" r:id="rId58" display="https://podminky.urs.cz/item/CS_URS_2023_01/573231107"/>
    <hyperlink ref="F410" r:id="rId59" display="https://podminky.urs.cz/item/CS_URS_2023_01/573231108"/>
    <hyperlink ref="F414" r:id="rId60" display="https://podminky.urs.cz/item/CS_URS_2023_01/577134121"/>
    <hyperlink ref="F418" r:id="rId61" display="https://podminky.urs.cz/item/CS_URS_2023_01/577155122"/>
    <hyperlink ref="F422" r:id="rId62" display="https://podminky.urs.cz/item/CS_URS_2023_01/578133212"/>
    <hyperlink ref="F426" r:id="rId63" display="https://podminky.urs.cz/item/CS_URS_2023_01/578901111"/>
    <hyperlink ref="F431" r:id="rId64" display="https://podminky.urs.cz/item/CS_URS_2023_01/871355221"/>
    <hyperlink ref="F440" r:id="rId65" display="https://podminky.urs.cz/item/CS_URS_2023_01/914511111"/>
    <hyperlink ref="F444" r:id="rId66" display="https://podminky.urs.cz/item/CS_URS_2023_01/916131213"/>
    <hyperlink ref="F451" r:id="rId67" display="https://podminky.urs.cz/item/CS_URS_2023_01/916132113"/>
    <hyperlink ref="F458" r:id="rId68" display="https://podminky.urs.cz/item/CS_URS_2023_01/916231213"/>
    <hyperlink ref="F465" r:id="rId69" display="https://podminky.urs.cz/item/CS_URS_2023_01/919732211"/>
    <hyperlink ref="F471" r:id="rId70" display="https://podminky.urs.cz/item/CS_URS_2023_01/919735113"/>
    <hyperlink ref="F475" r:id="rId71" display="https://podminky.urs.cz/item/CS_URS_2023_01/931998111"/>
    <hyperlink ref="F478" r:id="rId72" display="https://podminky.urs.cz/item/CS_URS_2023_01/936942211"/>
    <hyperlink ref="F482" r:id="rId73" display="https://podminky.urs.cz/item/CS_URS_2023_01/948521111"/>
    <hyperlink ref="F488" r:id="rId74" display="https://podminky.urs.cz/item/CS_URS_2023_01/948521121"/>
    <hyperlink ref="F491" r:id="rId75" display="https://podminky.urs.cz/item/CS_URS_2023_01/948521129"/>
    <hyperlink ref="F495" r:id="rId76" display="https://podminky.urs.cz/item/CS_URS_2023_01/962021112"/>
    <hyperlink ref="F499" r:id="rId77" display="https://podminky.urs.cz/item/CS_URS_2023_01/963051111"/>
    <hyperlink ref="F505" r:id="rId78" display="https://podminky.urs.cz/item/CS_URS_2023_01/966005211"/>
    <hyperlink ref="F509" r:id="rId79" display="https://podminky.urs.cz/item/CS_URS_2023_01/966006132"/>
    <hyperlink ref="F513" r:id="rId80" display="https://podminky.urs.cz/item/CS_URS_2023_01/966008211"/>
    <hyperlink ref="F517" r:id="rId81" display="https://podminky.urs.cz/item/CS_URS_2023_01/977141132"/>
    <hyperlink ref="F521" r:id="rId82" display="https://podminky.urs.cz/item/CS_URS_2023_01/985132111"/>
    <hyperlink ref="F525" r:id="rId83" display="https://podminky.urs.cz/item/CS_URS_2023_01/985223210"/>
    <hyperlink ref="F529" r:id="rId84" display="https://podminky.urs.cz/item/CS_URS_2023_01/985232111"/>
    <hyperlink ref="F534" r:id="rId85" display="https://podminky.urs.cz/item/CS_URS_2023_01/997013814"/>
    <hyperlink ref="F538" r:id="rId86" display="https://podminky.urs.cz/item/CS_URS_2023_01/997211511"/>
    <hyperlink ref="F553" r:id="rId87" display="https://podminky.urs.cz/item/CS_URS_2023_01/997211519"/>
    <hyperlink ref="F568" r:id="rId88" display="https://podminky.urs.cz/item/CS_URS_2023_01/997211611"/>
    <hyperlink ref="F576" r:id="rId89" display="https://podminky.urs.cz/item/CS_URS_2023_01/997221861"/>
    <hyperlink ref="F583" r:id="rId90" display="https://podminky.urs.cz/item/CS_URS_2023_01/997221862"/>
    <hyperlink ref="F589" r:id="rId91" display="https://podminky.urs.cz/item/CS_URS_2023_01/997221873"/>
    <hyperlink ref="F595" r:id="rId92" display="https://podminky.urs.cz/item/CS_URS_2023_01/997221875"/>
    <hyperlink ref="F602" r:id="rId93" display="https://podminky.urs.cz/item/CS_URS_2023_01/998212111"/>
    <hyperlink ref="F607" r:id="rId94" display="https://podminky.urs.cz/item/CS_URS_2023_01/711131811"/>
    <hyperlink ref="F611" r:id="rId95" display="https://podminky.urs.cz/item/CS_URS_2023_01/711341564"/>
    <hyperlink ref="F624" r:id="rId96" display="https://podminky.urs.cz/item/CS_URS_2023_01/711691172"/>
    <hyperlink ref="F633" r:id="rId97" display="https://podminky.urs.cz/item/CS_URS_2023_01/220960003"/>
    <hyperlink ref="F637" r:id="rId98" display="https://podminky.urs.cz/item/CS_URS_2023_01/228960003"/>
    <hyperlink ref="F642" r:id="rId99" display="https://podminky.urs.cz/item/CS_URS_2023_01/460031211"/>
    <hyperlink ref="F648" r:id="rId100" display="https://podminky.urs.cz/item/CS_URS_2023_01/012203000"/>
    <hyperlink ref="F651" r:id="rId101" display="https://podminky.urs.cz/item/CS_URS_2023_01/012303000"/>
    <hyperlink ref="F655" r:id="rId102" display="https://podminky.urs.cz/item/CS_URS_2023_01/013244000"/>
    <hyperlink ref="F658" r:id="rId103" display="https://podminky.urs.cz/item/CS_URS_2023_01/013254000"/>
    <hyperlink ref="F662" r:id="rId104" display="https://podminky.urs.cz/item/CS_URS_2023_01/022002000"/>
    <hyperlink ref="F666" r:id="rId105" display="https://podminky.urs.cz/item/CS_URS_2023_01/032103000"/>
    <hyperlink ref="F670" r:id="rId106" display="https://podminky.urs.cz/item/CS_URS_2023_01/0429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Šárka</dc:creator>
  <cp:lastModifiedBy>Šárka</cp:lastModifiedBy>
  <dcterms:created xsi:type="dcterms:W3CDTF">2023-04-19T06:27:33Z</dcterms:created>
  <dcterms:modified xsi:type="dcterms:W3CDTF">2023-04-19T06:27:35Z</dcterms:modified>
</cp:coreProperties>
</file>